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0" windowWidth="19230" windowHeight="9135" firstSheet="2" activeTab="3"/>
  </bookViews>
  <sheets>
    <sheet name="納品書 (4検体以上)" sheetId="1" state="hidden" r:id="rId1"/>
    <sheet name="納品書" sheetId="2" state="hidden" r:id="rId2"/>
    <sheet name="依頼書ﾌｫｰﾑ (4検体以上)" sheetId="3" r:id="rId3"/>
    <sheet name="依頼書ﾌｫｰﾑ" sheetId="4" r:id="rId4"/>
    <sheet name="見積書" sheetId="5" state="hidden" r:id="rId5"/>
  </sheets>
  <definedNames>
    <definedName name="_xlnm.Print_Area" localSheetId="3">'依頼書ﾌｫｰﾑ'!$B$1:$L$52</definedName>
    <definedName name="_xlnm.Print_Area" localSheetId="2">'依頼書ﾌｫｰﾑ (4検体以上)'!$A$1:$L$162</definedName>
    <definedName name="_xlnm.Print_Area" localSheetId="4">'見積書'!$A$1:$L$38</definedName>
    <definedName name="_xlnm.Print_Area" localSheetId="1">'納品書'!$B$1:$M$53</definedName>
    <definedName name="_xlnm.Print_Area" localSheetId="0">'納品書 (4検体以上)'!$A:$L</definedName>
    <definedName name="_xlnm.Print_Titles" localSheetId="3">'依頼書ﾌｫｰﾑ'!$1:$1</definedName>
    <definedName name="_xlnm.Print_Titles" localSheetId="2">'依頼書ﾌｫｰﾑ (4検体以上)'!$1:$1</definedName>
    <definedName name="_xlnm.Print_Titles" localSheetId="1">'納品書'!$1:$5</definedName>
    <definedName name="_xlnm.Print_Titles" localSheetId="0">'納品書 (4検体以上)'!$1:$5</definedName>
  </definedNames>
  <calcPr fullCalcOnLoad="1"/>
</workbook>
</file>

<file path=xl/comments3.xml><?xml version="1.0" encoding="utf-8"?>
<comments xmlns="http://schemas.openxmlformats.org/spreadsheetml/2006/main">
  <authors>
    <author>yamamoto harumi</author>
  </authors>
  <commentList>
    <comment ref="L18" authorId="0">
      <text>
        <r>
          <rPr>
            <b/>
            <sz val="9"/>
            <rFont val="ＭＳ Ｐゴシック"/>
            <family val="3"/>
          </rPr>
          <t>報告書様式の番号をご記入ください。</t>
        </r>
      </text>
    </comment>
    <comment ref="L19" authorId="0">
      <text>
        <r>
          <rPr>
            <sz val="9"/>
            <rFont val="ＭＳ Ｐゴシック"/>
            <family val="3"/>
          </rPr>
          <t xml:space="preserve">検体の保存状態の番号をご記入ください。
</t>
        </r>
      </text>
    </comment>
    <comment ref="L20" authorId="0">
      <text>
        <r>
          <rPr>
            <b/>
            <sz val="9"/>
            <rFont val="ＭＳ Ｐゴシック"/>
            <family val="3"/>
          </rPr>
          <t>検体の返却の要不要をご記入ください。
冷蔵・冷凍の場合は有料となります。</t>
        </r>
      </text>
    </comment>
  </commentList>
</comments>
</file>

<file path=xl/comments4.xml><?xml version="1.0" encoding="utf-8"?>
<comments xmlns="http://schemas.openxmlformats.org/spreadsheetml/2006/main">
  <authors>
    <author>yamamoto harumi</author>
    <author>e-hon</author>
  </authors>
  <commentList>
    <comment ref="L18" authorId="0">
      <text>
        <r>
          <rPr>
            <b/>
            <sz val="9"/>
            <rFont val="ＭＳ Ｐゴシック"/>
            <family val="3"/>
          </rPr>
          <t>報告書様式の番号をご記入ください。</t>
        </r>
      </text>
    </comment>
    <comment ref="L19" authorId="0">
      <text>
        <r>
          <rPr>
            <b/>
            <sz val="9"/>
            <rFont val="ＭＳ Ｐゴシック"/>
            <family val="3"/>
          </rPr>
          <t>検体の保存状態の番号をご記入ください。</t>
        </r>
      </text>
    </comment>
    <comment ref="L20" authorId="0">
      <text>
        <r>
          <rPr>
            <b/>
            <sz val="9"/>
            <rFont val="ＭＳ Ｐゴシック"/>
            <family val="3"/>
          </rPr>
          <t>検体の返却の要不要をご記入ください。
冷蔵・冷凍の場合は有料となります。</t>
        </r>
      </text>
    </comment>
    <comment ref="G12" authorId="1">
      <text>
        <r>
          <rPr>
            <b/>
            <sz val="9"/>
            <rFont val="MS P ゴシック"/>
            <family val="3"/>
          </rPr>
          <t>【依頼目的例】
品質管理、販売用、輸入サンプル、苦情　など</t>
        </r>
        <r>
          <rPr>
            <sz val="9"/>
            <rFont val="MS P ゴシック"/>
            <family val="3"/>
          </rPr>
          <t xml:space="preserve">
</t>
        </r>
      </text>
    </comment>
  </commentList>
</comments>
</file>

<file path=xl/sharedStrings.xml><?xml version="1.0" encoding="utf-8"?>
<sst xmlns="http://schemas.openxmlformats.org/spreadsheetml/2006/main" count="419" uniqueCount="163">
  <si>
    <t>納　　品　　書</t>
  </si>
  <si>
    <t>納品日：</t>
  </si>
  <si>
    <r>
      <t>t</t>
    </r>
    <r>
      <rPr>
        <b/>
        <sz val="9"/>
        <color indexed="55"/>
        <rFont val="Arial Black"/>
        <family val="2"/>
      </rPr>
      <t>r</t>
    </r>
    <r>
      <rPr>
        <b/>
        <sz val="9"/>
        <color indexed="17"/>
        <rFont val="Arial Black"/>
        <family val="2"/>
      </rPr>
      <t>t</t>
    </r>
    <r>
      <rPr>
        <b/>
        <sz val="9"/>
        <color indexed="57"/>
        <rFont val="Arial Black"/>
        <family val="2"/>
      </rPr>
      <t>c</t>
    </r>
  </si>
  <si>
    <t xml:space="preserve">東京理化学テクニカルセンター株式会社
</t>
  </si>
  <si>
    <t>厚生労働省登録試験検査機関登録番号１０６号</t>
  </si>
  <si>
    <t>〒140-0011　東京都品川区東大井町1-8-21</t>
  </si>
  <si>
    <t>TEL : 03−6433−2794　FAX : 03−6433−2795</t>
  </si>
  <si>
    <t>毎度格別のお引き立てをいただき、ありがとうございます。</t>
  </si>
  <si>
    <t>担当</t>
  </si>
  <si>
    <t>ご依頼の試験の成績書を送付致しますので、</t>
  </si>
  <si>
    <t>ご査収のうえ、宜しく取り計らいのほどお願い申し上げます。</t>
  </si>
  <si>
    <t>金額（税込）：</t>
  </si>
  <si>
    <t>うち本体価格：</t>
  </si>
  <si>
    <t>値引き：</t>
  </si>
  <si>
    <t>☚値引きがない場合行を非表示</t>
  </si>
  <si>
    <t>受付番号：</t>
  </si>
  <si>
    <t>ご依頼日：</t>
  </si>
  <si>
    <t>消費税額：</t>
  </si>
  <si>
    <t>【特記事項】</t>
  </si>
  <si>
    <t>（試験報告書・請求書の宛先が異なる場合の住所、会社名等）</t>
  </si>
  <si>
    <t>【確認事項】</t>
  </si>
  <si>
    <r>
      <t>検体の返却（1：否　2：要（常温）　3：要（冷蔵又は冷凍(有料</t>
    </r>
    <r>
      <rPr>
        <sz val="8"/>
        <rFont val="ＭＳ Ｐゴシック"/>
        <family val="3"/>
      </rPr>
      <t>**</t>
    </r>
    <r>
      <rPr>
        <sz val="10"/>
        <rFont val="ＭＳ Ｐゴシック"/>
        <family val="3"/>
      </rPr>
      <t>)）</t>
    </r>
  </si>
  <si>
    <t>検体№</t>
  </si>
  <si>
    <r>
      <t>分析試験項目</t>
    </r>
    <r>
      <rPr>
        <sz val="9"/>
        <rFont val="ＭＳ Ｐゴシック"/>
        <family val="3"/>
      </rPr>
      <t>（試験・検体に関する注意事項・ご要望）</t>
    </r>
  </si>
  <si>
    <t>料金確認</t>
  </si>
  <si>
    <t>LOT：</t>
  </si>
  <si>
    <t>容量：</t>
  </si>
  <si>
    <t>原産国：</t>
  </si>
  <si>
    <t>請求書は後日お送りいたします。</t>
  </si>
  <si>
    <t>頁計金額(税別）</t>
  </si>
  <si>
    <t>頁合計金額(税別）</t>
  </si>
  <si>
    <t>受付番号</t>
  </si>
  <si>
    <t>受付日</t>
  </si>
  <si>
    <t>試験締日</t>
  </si>
  <si>
    <t>納期</t>
  </si>
  <si>
    <t>☚見積書送付時非表示</t>
  </si>
  <si>
    <t>CM転記用</t>
  </si>
  <si>
    <t>頁</t>
  </si>
  <si>
    <t>ご依頼日</t>
  </si>
  <si>
    <t>依頼目的</t>
  </si>
  <si>
    <t>☚【依頼目的】例：品質管理、販売用、輸入サンプル、クレーム　</t>
  </si>
  <si>
    <t>〒</t>
  </si>
  <si>
    <t>000-0000</t>
  </si>
  <si>
    <t>（ﾌﾘｶﾞﾅ）</t>
  </si>
  <si>
    <t>Mail</t>
  </si>
  <si>
    <r>
      <t>【参考：見積書内容】</t>
    </r>
    <r>
      <rPr>
        <sz val="11"/>
        <color indexed="10"/>
        <rFont val="游ゴシック"/>
        <family val="3"/>
      </rPr>
      <t>（依頼書にｺﾋﾟｰ&amp;貼付けする場合は"値の貼付け”にして下さい）</t>
    </r>
  </si>
  <si>
    <t>＜品名＞</t>
  </si>
  <si>
    <t>報告書様式　（1：日本文　2：英文(+3000円)）</t>
  </si>
  <si>
    <t>検体の保存状態　（1：室温　2：冷蔵　3：冷凍）</t>
  </si>
  <si>
    <t>下記全試験項目合算額</t>
  </si>
  <si>
    <t>＜試験項目明細＞</t>
  </si>
  <si>
    <t>試験項目</t>
  </si>
  <si>
    <t>単価×試験回数</t>
  </si>
  <si>
    <t>製品名（検体名）</t>
  </si>
  <si>
    <t/>
  </si>
  <si>
    <t>【注意事項】</t>
  </si>
  <si>
    <t>№</t>
  </si>
  <si>
    <t>御　見　積　書</t>
  </si>
  <si>
    <r>
      <t>&lt;品名</t>
    </r>
    <r>
      <rPr>
        <sz val="11"/>
        <rFont val="ＭＳ Ｐゴシック"/>
        <family val="3"/>
      </rPr>
      <t>&gt;</t>
    </r>
  </si>
  <si>
    <t>　下記の通り御見積り申し上げます。</t>
  </si>
  <si>
    <r>
      <t>＊本書の有効期限：発行日より9</t>
    </r>
    <r>
      <rPr>
        <sz val="11"/>
        <rFont val="ＭＳ Ｐゴシック"/>
        <family val="3"/>
      </rPr>
      <t>0日</t>
    </r>
  </si>
  <si>
    <t>印</t>
  </si>
  <si>
    <t>＊支給メソッドに従う</t>
  </si>
  <si>
    <t>＊納期：検体お預かり後10営業日程度</t>
  </si>
  <si>
    <t>＊必要試料量：４０g程度御支給願います</t>
  </si>
  <si>
    <t>＊本見積の分析内容で試料の安全性および品質の全てを担保するものではありません</t>
  </si>
  <si>
    <t>Ｎo</t>
  </si>
  <si>
    <t>摘　　　　　要</t>
  </si>
  <si>
    <t>単価(円)</t>
  </si>
  <si>
    <t>試験回数　　　(1ロット)</t>
  </si>
  <si>
    <t>検体数</t>
  </si>
  <si>
    <t>金　　　額</t>
  </si>
  <si>
    <t>小　　　計</t>
  </si>
  <si>
    <t>消　費　税</t>
  </si>
  <si>
    <t>合　　　計</t>
  </si>
  <si>
    <t>No.1508-333(2/2)</t>
  </si>
  <si>
    <t>分　析　項　目　明　細</t>
  </si>
  <si>
    <t>法定色素</t>
  </si>
  <si>
    <t>単価（円）</t>
  </si>
  <si>
    <t>備　　　考</t>
  </si>
  <si>
    <t>B1</t>
  </si>
  <si>
    <t>※別紙お見積書　　　　　　試験項目№2　　　　　　【タール色素45成分】</t>
  </si>
  <si>
    <t>B2</t>
  </si>
  <si>
    <t>B205</t>
  </si>
  <si>
    <t>BW201</t>
  </si>
  <si>
    <t>G201</t>
  </si>
  <si>
    <t>G202</t>
  </si>
  <si>
    <t>G3</t>
  </si>
  <si>
    <t>G401</t>
  </si>
  <si>
    <t>G402</t>
  </si>
  <si>
    <t>O201</t>
  </si>
  <si>
    <t>O205</t>
  </si>
  <si>
    <t>O402</t>
  </si>
  <si>
    <t>P401</t>
  </si>
  <si>
    <t>R102</t>
  </si>
  <si>
    <t>R104(1)</t>
  </si>
  <si>
    <t>R105(1)</t>
  </si>
  <si>
    <t>R106</t>
  </si>
  <si>
    <t>R231</t>
  </si>
  <si>
    <t>R218</t>
  </si>
  <si>
    <t>R232</t>
  </si>
  <si>
    <t>R2</t>
  </si>
  <si>
    <t>R202</t>
  </si>
  <si>
    <t>R201</t>
  </si>
  <si>
    <t>R204</t>
  </si>
  <si>
    <t>R203</t>
  </si>
  <si>
    <t>R223</t>
  </si>
  <si>
    <t>R227</t>
  </si>
  <si>
    <t>R230(1)</t>
  </si>
  <si>
    <t>R230(2)</t>
  </si>
  <si>
    <t>R3</t>
  </si>
  <si>
    <t>R40</t>
  </si>
  <si>
    <t>R401</t>
  </si>
  <si>
    <t>R502</t>
  </si>
  <si>
    <t>R503</t>
  </si>
  <si>
    <t>R504</t>
  </si>
  <si>
    <t>R506</t>
  </si>
  <si>
    <t>Y201</t>
  </si>
  <si>
    <t>Y202(1)</t>
  </si>
  <si>
    <t>Y202(2)</t>
  </si>
  <si>
    <t>Y203</t>
  </si>
  <si>
    <t>Y4</t>
  </si>
  <si>
    <t>Y401</t>
  </si>
  <si>
    <t>Y403</t>
  </si>
  <si>
    <t>Y5</t>
  </si>
  <si>
    <t>　当社（私）は、別紙「東京理化学テクニカルセンター　サービス基本約款」（以下「本約款」といいます）を確認し、本約款に同意のうえ、本書に定める分析を依頼します。</t>
  </si>
  <si>
    <t>ＴＥＬ(&amp;FAX)</t>
  </si>
  <si>
    <t>御中</t>
  </si>
  <si>
    <t>金額：￥　　-(消費税込み)</t>
  </si>
  <si>
    <t>ご依頼者名</t>
  </si>
  <si>
    <t>検体</t>
  </si>
  <si>
    <t>特記事項</t>
  </si>
  <si>
    <t>　下記の通り御見積り申し上げます。</t>
  </si>
  <si>
    <r>
      <t>☚</t>
    </r>
    <r>
      <rPr>
        <sz val="9"/>
        <color indexed="8"/>
        <rFont val="ＭＳ Ｐゴシック"/>
        <family val="3"/>
      </rPr>
      <t>依頼書コピー始点</t>
    </r>
  </si>
  <si>
    <r>
      <rPr>
        <sz val="11"/>
        <color indexed="8"/>
        <rFont val="Segoe UI Symbol"/>
        <family val="2"/>
      </rPr>
      <t>☚</t>
    </r>
    <r>
      <rPr>
        <sz val="11"/>
        <color indexed="8"/>
        <rFont val="游ゴシック"/>
        <family val="3"/>
      </rPr>
      <t>依頼書コピー終点</t>
    </r>
  </si>
  <si>
    <t>注３：試験期間については予め確認をいたします。
【お願い】弊社社内データ入力の都合上、エクセルの行と列の加除は行わないでください。</t>
  </si>
  <si>
    <r>
      <t>試験検査項目</t>
    </r>
    <r>
      <rPr>
        <sz val="9"/>
        <rFont val="ＭＳ Ｐゴシック"/>
        <family val="3"/>
      </rPr>
      <t>（試験・検体に関する注意事項・ご要望）</t>
    </r>
  </si>
  <si>
    <t>注１：報告書発行後の報告書上の宛先、検体名等の変更は再発行扱いとなり、手数料が発生します。</t>
  </si>
  <si>
    <t>　検体名欄に記載された名称が報告書へ反映されますので、お間違えには十分ご注意ください。</t>
  </si>
  <si>
    <t>注２：報告書の再発行は、発行後１年以内に限ります。</t>
  </si>
  <si>
    <t>注１：報告書発行後の報告書上の宛先、検体名等の変更は再発行扱いとなり、手数料が発生します。</t>
  </si>
  <si>
    <t>確認</t>
  </si>
  <si>
    <t>1頁</t>
  </si>
  <si>
    <t>2頁</t>
  </si>
  <si>
    <t>3頁</t>
  </si>
  <si>
    <t>試験検査報告書様式　（1：日本文　2：英文(+3000円)）</t>
  </si>
  <si>
    <t>検体の返却（1：否　2：要（常温）　3：要（冷蔵又は冷凍(有料**)）</t>
  </si>
  <si>
    <t>ご担当者名
（ご氏名）</t>
  </si>
  <si>
    <t>貴会社名</t>
  </si>
  <si>
    <t>貴部署</t>
  </si>
  <si>
    <t>ＴＥＬ</t>
  </si>
  <si>
    <t>ご依頼目的</t>
  </si>
  <si>
    <t>受付番号等この欄は弊社にて記入いたします。</t>
  </si>
  <si>
    <t>ご住所</t>
  </si>
  <si>
    <r>
      <t>【</t>
    </r>
    <r>
      <rPr>
        <b/>
        <sz val="9"/>
        <color indexed="8"/>
        <rFont val="游ゴシック Light"/>
        <family val="3"/>
      </rPr>
      <t>試験お問合せ先】</t>
    </r>
  </si>
  <si>
    <r>
      <t xml:space="preserve"> </t>
    </r>
    <r>
      <rPr>
        <sz val="8"/>
        <color indexed="8"/>
        <rFont val="游ゴシック"/>
        <family val="3"/>
      </rPr>
      <t>〒</t>
    </r>
    <r>
      <rPr>
        <sz val="8"/>
        <color indexed="8"/>
        <rFont val="ＭＳ Ｐゴシック"/>
        <family val="3"/>
      </rPr>
      <t>140-0011</t>
    </r>
    <r>
      <rPr>
        <sz val="8"/>
        <color indexed="8"/>
        <rFont val="游ゴシック"/>
        <family val="3"/>
      </rPr>
      <t>　東京都品川区東大井</t>
    </r>
    <r>
      <rPr>
        <sz val="8"/>
        <color indexed="8"/>
        <rFont val="ＭＳ Ｐゴシック"/>
        <family val="3"/>
      </rPr>
      <t>1-8-21</t>
    </r>
    <r>
      <rPr>
        <sz val="8"/>
        <color indexed="9"/>
        <rFont val="Calibri"/>
        <family val="2"/>
      </rPr>
      <t xml:space="preserve"> </t>
    </r>
  </si>
  <si>
    <t xml:space="preserve">TEL 03-6433-2794 </t>
  </si>
  <si>
    <r>
      <t xml:space="preserve"> </t>
    </r>
    <r>
      <rPr>
        <b/>
        <sz val="8"/>
        <color indexed="8"/>
        <rFont val="游ゴシック"/>
        <family val="3"/>
      </rPr>
      <t>東京理化学テクニカルセンター株式会社</t>
    </r>
  </si>
  <si>
    <t>ご住所</t>
  </si>
  <si>
    <t>貴社名</t>
  </si>
  <si>
    <t>ご担当者名</t>
  </si>
  <si>
    <t>試験検査依頼書</t>
  </si>
  <si>
    <t>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</si>
</sst>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lt;43586]ggge&quot;年&quot;m&quot;月&quot;d&quot;日&quot;;[&lt;43831]&quot;令和元年&quot;m&quot;月&quot;d&quot;日&quot;;ggge&quot;年&quot;m&quot;月&quot;d&quot;日&quot;"/>
    <numFmt numFmtId="178" formatCode="yyyy&quot;年&quot;m&quot;月&quot;d&quot;日&quot;;@"/>
    <numFmt numFmtId="179" formatCode="\-\F\-yymmdd"/>
    <numFmt numFmtId="180" formatCode="\(0%\)"/>
    <numFmt numFmtId="181" formatCode="&quot;検&quot;&quot;体&quot;\(0\)"/>
    <numFmt numFmtId="182" formatCode="#,##0;;"/>
    <numFmt numFmtId="183" formatCode="yyyy/m/d;;"/>
    <numFmt numFmtId="184" formatCode="m/d;@"/>
    <numFmt numFmtId="185" formatCode="#,##0_);\(#,##0\)"/>
    <numFmt numFmtId="186" formatCode="0&quot;／&quot;"/>
    <numFmt numFmtId="187" formatCode="0&quot;頁&quot;"/>
    <numFmt numFmtId="188" formatCode="[$-F800]dddd\,\ mmmm\ dd\,\ yyyy"/>
  </numFmts>
  <fonts count="111">
    <font>
      <sz val="11"/>
      <name val="ＭＳ Ｐゴシック"/>
      <family val="3"/>
    </font>
    <font>
      <sz val="11"/>
      <color indexed="8"/>
      <name val="游ゴシック"/>
      <family val="3"/>
    </font>
    <font>
      <sz val="6"/>
      <name val="ＭＳ Ｐゴシック"/>
      <family val="3"/>
    </font>
    <font>
      <sz val="11"/>
      <color indexed="10"/>
      <name val="游ゴシック"/>
      <family val="3"/>
    </font>
    <font>
      <sz val="11"/>
      <color indexed="8"/>
      <name val="ＭＳ Ｐゴシック"/>
      <family val="3"/>
    </font>
    <font>
      <b/>
      <sz val="20"/>
      <name val="ＭＳ Ｐゴシック"/>
      <family val="3"/>
    </font>
    <font>
      <sz val="11"/>
      <color indexed="55"/>
      <name val="ＭＳ Ｐゴシック"/>
      <family val="3"/>
    </font>
    <font>
      <sz val="11"/>
      <color indexed="22"/>
      <name val="ＭＳ Ｐゴシック"/>
      <family val="3"/>
    </font>
    <font>
      <sz val="9"/>
      <name val="ＭＳ Ｐゴシック"/>
      <family val="3"/>
    </font>
    <font>
      <b/>
      <sz val="9"/>
      <color indexed="17"/>
      <name val="Arial Black"/>
      <family val="2"/>
    </font>
    <font>
      <b/>
      <sz val="9"/>
      <color indexed="55"/>
      <name val="Arial Black"/>
      <family val="2"/>
    </font>
    <font>
      <b/>
      <sz val="9"/>
      <color indexed="57"/>
      <name val="Arial Black"/>
      <family val="2"/>
    </font>
    <font>
      <b/>
      <sz val="11"/>
      <name val="ＭＳ 明朝"/>
      <family val="1"/>
    </font>
    <font>
      <sz val="14"/>
      <name val="ＭＳ Ｐゴシック"/>
      <family val="3"/>
    </font>
    <font>
      <sz val="10"/>
      <name val="ＭＳ 明朝"/>
      <family val="1"/>
    </font>
    <font>
      <sz val="12"/>
      <name val="ＭＳ Ｐゴシック"/>
      <family val="3"/>
    </font>
    <font>
      <sz val="9"/>
      <name val="ＭＳ 明朝"/>
      <family val="1"/>
    </font>
    <font>
      <b/>
      <sz val="10"/>
      <name val="ＭＳ Ｐゴシック"/>
      <family val="3"/>
    </font>
    <font>
      <sz val="10"/>
      <name val="ＭＳ Ｐゴシック"/>
      <family val="3"/>
    </font>
    <font>
      <b/>
      <sz val="11"/>
      <color indexed="8"/>
      <name val="ＭＳ Ｐゴシック"/>
      <family val="3"/>
    </font>
    <font>
      <sz val="8"/>
      <name val="ＭＳ Ｐゴシック"/>
      <family val="3"/>
    </font>
    <font>
      <sz val="10"/>
      <color indexed="8"/>
      <name val="ＭＳ Ｐゴシック"/>
      <family val="3"/>
    </font>
    <font>
      <sz val="9"/>
      <color indexed="10"/>
      <name val="ＭＳ Ｐゴシック"/>
      <family val="3"/>
    </font>
    <font>
      <sz val="8"/>
      <color indexed="8"/>
      <name val="ＭＳ Ｐゴシック"/>
      <family val="3"/>
    </font>
    <font>
      <sz val="9"/>
      <color indexed="8"/>
      <name val="ＭＳ Ｐゴシック"/>
      <family val="3"/>
    </font>
    <font>
      <b/>
      <sz val="24"/>
      <color indexed="12"/>
      <name val="ＭＳ 明朝"/>
      <family val="1"/>
    </font>
    <font>
      <b/>
      <u val="single"/>
      <sz val="11"/>
      <name val="ＭＳ Ｐゴシック"/>
      <family val="3"/>
    </font>
    <font>
      <sz val="11"/>
      <color indexed="8"/>
      <name val="ＭＳ Ｐ明朝"/>
      <family val="1"/>
    </font>
    <font>
      <u val="single"/>
      <sz val="11"/>
      <name val="ＭＳ Ｐゴシック"/>
      <family val="3"/>
    </font>
    <font>
      <sz val="11"/>
      <name val="ＭＳ 明朝"/>
      <family val="1"/>
    </font>
    <font>
      <b/>
      <sz val="12"/>
      <name val="ＭＳ 明朝"/>
      <family val="1"/>
    </font>
    <font>
      <b/>
      <u val="single"/>
      <sz val="11"/>
      <name val="ＭＳ 明朝"/>
      <family val="1"/>
    </font>
    <font>
      <b/>
      <sz val="12"/>
      <color indexed="9"/>
      <name val="ＭＳ Ｐゴシック"/>
      <family val="3"/>
    </font>
    <font>
      <sz val="11"/>
      <color indexed="62"/>
      <name val="ＭＳ Ｐゴシック"/>
      <family val="3"/>
    </font>
    <font>
      <sz val="9"/>
      <color indexed="62"/>
      <name val="ＭＳ Ｐゴシック"/>
      <family val="3"/>
    </font>
    <font>
      <b/>
      <sz val="11"/>
      <color indexed="8"/>
      <name val="ＭＳ 明朝"/>
      <family val="1"/>
    </font>
    <font>
      <b/>
      <sz val="11"/>
      <color indexed="12"/>
      <name val="ＭＳ 明朝"/>
      <family val="1"/>
    </font>
    <font>
      <b/>
      <sz val="11"/>
      <name val="ＭＳ Ｐゴシック"/>
      <family val="3"/>
    </font>
    <font>
      <sz val="11"/>
      <color indexed="8"/>
      <name val="Segoe UI Symbol"/>
      <family val="2"/>
    </font>
    <font>
      <b/>
      <sz val="9"/>
      <name val="ＭＳ Ｐゴシック"/>
      <family val="3"/>
    </font>
    <font>
      <sz val="9"/>
      <name val="MS P ゴシック"/>
      <family val="3"/>
    </font>
    <font>
      <b/>
      <sz val="9"/>
      <name val="MS P ゴシック"/>
      <family val="3"/>
    </font>
    <font>
      <b/>
      <sz val="9"/>
      <color indexed="17"/>
      <name val="ＭＳ Ｐゴシック"/>
      <family val="3"/>
    </font>
    <font>
      <b/>
      <sz val="9"/>
      <color indexed="8"/>
      <name val="游ゴシック Light"/>
      <family val="3"/>
    </font>
    <font>
      <sz val="8"/>
      <color indexed="9"/>
      <name val="Calibri"/>
      <family val="2"/>
    </font>
    <font>
      <sz val="8"/>
      <color indexed="8"/>
      <name val="游ゴシック"/>
      <family val="3"/>
    </font>
    <font>
      <b/>
      <sz val="8"/>
      <color indexed="8"/>
      <name val="游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游ゴシック"/>
      <family val="3"/>
    </font>
    <font>
      <sz val="11"/>
      <color indexed="8"/>
      <name val="ＭＳ 明朝"/>
      <family val="1"/>
    </font>
    <font>
      <sz val="10"/>
      <color indexed="8"/>
      <name val="游ゴシック"/>
      <family val="3"/>
    </font>
    <font>
      <b/>
      <sz val="11"/>
      <color indexed="10"/>
      <name val="游ゴシック"/>
      <family val="3"/>
    </font>
    <font>
      <sz val="11"/>
      <color indexed="8"/>
      <name val="Tahoma"/>
      <family val="2"/>
    </font>
    <font>
      <sz val="9"/>
      <color indexed="8"/>
      <name val="Segoe UI Symbol"/>
      <family val="2"/>
    </font>
    <font>
      <b/>
      <sz val="9"/>
      <color indexed="10"/>
      <name val="ＭＳ Ｐゴシック"/>
      <family val="3"/>
    </font>
    <font>
      <sz val="14"/>
      <color indexed="8"/>
      <name val="ＭＳ Ｐゴシック"/>
      <family val="3"/>
    </font>
    <font>
      <sz val="11"/>
      <color indexed="10"/>
      <name val="ＭＳ Ｐゴシック"/>
      <family val="3"/>
    </font>
    <font>
      <sz val="11"/>
      <color indexed="9"/>
      <name val="ＭＳ Ｐゴシック"/>
      <family val="3"/>
    </font>
    <font>
      <b/>
      <sz val="9"/>
      <color indexed="8"/>
      <name val="游ゴシック"/>
      <family val="3"/>
    </font>
    <font>
      <b/>
      <sz val="11"/>
      <color indexed="10"/>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明朝"/>
      <family val="1"/>
    </font>
    <font>
      <sz val="10"/>
      <color theme="1"/>
      <name val="Calibri"/>
      <family val="3"/>
    </font>
    <font>
      <sz val="11"/>
      <color theme="1"/>
      <name val="ＭＳ Ｐゴシック"/>
      <family val="3"/>
    </font>
    <font>
      <sz val="10"/>
      <color theme="1"/>
      <name val="ＭＳ Ｐゴシック"/>
      <family val="3"/>
    </font>
    <font>
      <sz val="9"/>
      <color theme="1"/>
      <name val="ＭＳ Ｐゴシック"/>
      <family val="3"/>
    </font>
    <font>
      <b/>
      <sz val="11"/>
      <color rgb="FFFF0000"/>
      <name val="Calibri"/>
      <family val="3"/>
    </font>
    <font>
      <sz val="11"/>
      <color theme="1"/>
      <name val="Tahoma"/>
      <family val="2"/>
    </font>
    <font>
      <sz val="11"/>
      <color theme="1"/>
      <name val="Segoe UI Symbol"/>
      <family val="2"/>
    </font>
    <font>
      <sz val="9"/>
      <color theme="1"/>
      <name val="Segoe UI Symbol"/>
      <family val="2"/>
    </font>
    <font>
      <b/>
      <sz val="9"/>
      <color rgb="FFFF0000"/>
      <name val="ＭＳ Ｐゴシック"/>
      <family val="3"/>
    </font>
    <font>
      <sz val="14"/>
      <color theme="1"/>
      <name val="ＭＳ Ｐゴシック"/>
      <family val="3"/>
    </font>
    <font>
      <sz val="11"/>
      <color rgb="FFFF0000"/>
      <name val="ＭＳ Ｐゴシック"/>
      <family val="3"/>
    </font>
    <font>
      <b/>
      <sz val="11"/>
      <color theme="1"/>
      <name val="ＭＳ Ｐゴシック"/>
      <family val="3"/>
    </font>
    <font>
      <sz val="11"/>
      <color theme="0"/>
      <name val="ＭＳ Ｐゴシック"/>
      <family val="3"/>
    </font>
    <font>
      <b/>
      <sz val="9"/>
      <color rgb="FF000000"/>
      <name val="游ゴシック"/>
      <family val="3"/>
    </font>
    <font>
      <sz val="8"/>
      <color rgb="FFFFFFFF"/>
      <name val="Calibri"/>
      <family val="2"/>
    </font>
    <font>
      <sz val="9"/>
      <color rgb="FF000000"/>
      <name val="ＭＳ Ｐゴシック"/>
      <family val="3"/>
    </font>
    <font>
      <b/>
      <sz val="11"/>
      <color rgb="FFFF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indexed="9"/>
        <bgColor indexed="64"/>
      </patternFill>
    </fill>
    <fill>
      <patternFill patternType="solid">
        <fgColor indexed="23"/>
        <bgColor indexed="64"/>
      </patternFill>
    </fill>
    <fill>
      <patternFill patternType="solid">
        <fgColor indexed="41"/>
        <bgColor indexed="64"/>
      </patternFill>
    </fill>
    <fill>
      <patternFill patternType="solid">
        <fgColor theme="0" tint="-0.4999699890613556"/>
        <bgColor indexed="64"/>
      </patternFill>
    </fill>
    <fill>
      <patternFill patternType="solid">
        <fgColor rgb="FFCCFFFF"/>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bottom style="medium"/>
    </border>
    <border>
      <left style="medium"/>
      <right/>
      <top style="medium"/>
      <bottom/>
    </border>
    <border>
      <left style="medium"/>
      <right/>
      <top style="medium"/>
      <bottom style="dotted">
        <color theme="0" tint="-0.4999699890613556"/>
      </bottom>
    </border>
    <border>
      <left/>
      <right/>
      <top style="medium"/>
      <bottom style="dotted">
        <color theme="0" tint="-0.4999699890613556"/>
      </bottom>
    </border>
    <border>
      <left/>
      <right style="medium"/>
      <top style="medium"/>
      <bottom style="dotted">
        <color theme="0" tint="-0.4999699890613556"/>
      </bottom>
    </border>
    <border>
      <left style="medium"/>
      <right/>
      <top style="dotted">
        <color theme="0" tint="-0.4999699890613556"/>
      </top>
      <bottom style="dotted">
        <color theme="0" tint="-0.4999699890613556"/>
      </bottom>
    </border>
    <border>
      <left/>
      <right/>
      <top style="dotted">
        <color theme="0" tint="-0.4999699890613556"/>
      </top>
      <bottom style="dotted">
        <color theme="0" tint="-0.4999699890613556"/>
      </bottom>
    </border>
    <border>
      <left/>
      <right style="medium"/>
      <top style="dotted">
        <color theme="0" tint="-0.4999699890613556"/>
      </top>
      <bottom style="dotted">
        <color theme="0" tint="-0.4999699890613556"/>
      </bottom>
    </border>
    <border>
      <left style="medium"/>
      <right/>
      <top style="dotted">
        <color theme="0" tint="-0.4999699890613556"/>
      </top>
      <bottom style="medium"/>
    </border>
    <border>
      <left/>
      <right/>
      <top style="dotted">
        <color theme="0" tint="-0.4999699890613556"/>
      </top>
      <bottom style="medium"/>
    </border>
    <border>
      <left/>
      <right style="medium"/>
      <top style="dotted">
        <color theme="0" tint="-0.4999699890613556"/>
      </top>
      <bottom style="medium"/>
    </border>
    <border>
      <left/>
      <right/>
      <top/>
      <bottom style="thin">
        <color indexed="23"/>
      </bottom>
    </border>
    <border>
      <left style="medium">
        <color indexed="63"/>
      </left>
      <right style="medium">
        <color indexed="63"/>
      </right>
      <top style="medium">
        <color indexed="63"/>
      </top>
      <bottom style="medium">
        <color indexed="63"/>
      </bottom>
    </border>
    <border>
      <left style="thin">
        <color theme="0" tint="-0.4999699890613556"/>
      </left>
      <right/>
      <top style="medium">
        <color indexed="63"/>
      </top>
      <bottom style="thin">
        <color indexed="55"/>
      </bottom>
    </border>
    <border>
      <left/>
      <right/>
      <top style="medium">
        <color indexed="63"/>
      </top>
      <bottom style="thin">
        <color indexed="55"/>
      </bottom>
    </border>
    <border>
      <left style="thin">
        <color indexed="23"/>
      </left>
      <right/>
      <top style="medium">
        <color indexed="63"/>
      </top>
      <bottom style="thin">
        <color indexed="55"/>
      </bottom>
    </border>
    <border>
      <left/>
      <right style="medium">
        <color indexed="63"/>
      </right>
      <top style="medium">
        <color indexed="63"/>
      </top>
      <bottom style="thin">
        <color indexed="55"/>
      </bottom>
    </border>
    <border>
      <left style="medium">
        <color indexed="63"/>
      </left>
      <right style="medium">
        <color indexed="63"/>
      </right>
      <top style="medium">
        <color indexed="63"/>
      </top>
      <bottom style="thin">
        <color theme="0" tint="-0.4999699890613556"/>
      </bottom>
    </border>
    <border>
      <left style="medium">
        <color indexed="63"/>
      </left>
      <right/>
      <top style="dotted">
        <color theme="0" tint="-0.4999699890613556"/>
      </top>
      <bottom style="dotted">
        <color theme="0" tint="-0.4999699890613556"/>
      </bottom>
    </border>
    <border>
      <left/>
      <right style="thin">
        <color indexed="55"/>
      </right>
      <top style="dotted">
        <color theme="0" tint="-0.4999699890613556"/>
      </top>
      <bottom style="dotted">
        <color theme="0" tint="-0.4999699890613556"/>
      </bottom>
    </border>
    <border>
      <left style="medium">
        <color indexed="63"/>
      </left>
      <right style="hair">
        <color theme="0" tint="-0.4999699890613556"/>
      </right>
      <top style="dotted">
        <color theme="0" tint="-0.4999699890613556"/>
      </top>
      <bottom style="mediu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style="thin">
        <color theme="0" tint="-0.4999699890613556"/>
      </bottom>
    </border>
    <border>
      <left style="medium"/>
      <right style="thin">
        <color indexed="23"/>
      </right>
      <top/>
      <bottom style="thin">
        <color indexed="23"/>
      </bottom>
    </border>
    <border>
      <left style="medium"/>
      <right style="thin">
        <color indexed="55"/>
      </right>
      <top style="thin">
        <color indexed="23"/>
      </top>
      <bottom/>
    </border>
    <border>
      <left style="medium"/>
      <right style="thin">
        <color indexed="23"/>
      </right>
      <top/>
      <bottom style="medium"/>
    </border>
    <border>
      <left style="medium">
        <color indexed="63"/>
      </left>
      <right/>
      <top style="dotted">
        <color theme="0" tint="-0.4999699890613556"/>
      </top>
      <bottom style="medium">
        <color indexed="63"/>
      </bottom>
    </border>
    <border>
      <left/>
      <right/>
      <top style="medium">
        <color indexed="63"/>
      </top>
      <bottom/>
    </border>
    <border>
      <left style="thin"/>
      <right style="thin"/>
      <top style="thin"/>
      <bottom style="thin"/>
    </border>
    <border>
      <left style="medium"/>
      <right style="thin"/>
      <top style="medium"/>
      <bottom/>
    </border>
    <border>
      <left/>
      <right style="thin"/>
      <top style="medium"/>
      <bottom/>
    </border>
    <border>
      <left style="thin"/>
      <right style="thin"/>
      <top style="medium"/>
      <bottom/>
    </border>
    <border>
      <left style="medium"/>
      <right style="thin"/>
      <top style="double"/>
      <bottom/>
    </border>
    <border>
      <left style="thin"/>
      <right style="thin"/>
      <top style="double"/>
      <bottom/>
    </border>
    <border>
      <left style="medium"/>
      <right style="thin"/>
      <top style="thin"/>
      <bottom style="thin"/>
    </border>
    <border>
      <left style="thin"/>
      <right style="thin"/>
      <top/>
      <bottom style="thin"/>
    </border>
    <border>
      <left style="thin"/>
      <right style="thin"/>
      <top style="thin"/>
      <bottom/>
    </border>
    <border>
      <left style="medium"/>
      <right style="thin"/>
      <top style="thin"/>
      <bottom style="double"/>
    </border>
    <border>
      <left style="thin"/>
      <right style="thin"/>
      <top style="thin"/>
      <bottom style="double"/>
    </border>
    <border>
      <left style="thin"/>
      <right style="thin"/>
      <top style="medium"/>
      <bottom style="thin"/>
    </border>
    <border>
      <left style="medium">
        <color indexed="63"/>
      </left>
      <right style="medium">
        <color indexed="63"/>
      </right>
      <top/>
      <bottom/>
    </border>
    <border>
      <left style="medium">
        <color indexed="63"/>
      </left>
      <right style="medium">
        <color indexed="63"/>
      </right>
      <top/>
      <bottom style="medium">
        <color indexed="63"/>
      </bottom>
    </border>
    <border>
      <left/>
      <right/>
      <top style="dotted">
        <color indexed="23"/>
      </top>
      <bottom style="dotted">
        <color indexed="23"/>
      </bottom>
    </border>
    <border>
      <left/>
      <right style="medium">
        <color indexed="63"/>
      </right>
      <top style="dotted">
        <color indexed="23"/>
      </top>
      <bottom style="dotted">
        <color indexed="23"/>
      </bottom>
    </border>
    <border>
      <left/>
      <right/>
      <top style="dotted">
        <color indexed="23"/>
      </top>
      <bottom style="dotted">
        <color indexed="55"/>
      </bottom>
    </border>
    <border>
      <left/>
      <right style="medium">
        <color indexed="63"/>
      </right>
      <top style="dotted">
        <color indexed="23"/>
      </top>
      <bottom style="dotted">
        <color indexed="55"/>
      </bottom>
    </border>
    <border>
      <left/>
      <right/>
      <top/>
      <bottom style="medium">
        <color indexed="63"/>
      </bottom>
    </border>
    <border>
      <left/>
      <right style="medium">
        <color indexed="63"/>
      </right>
      <top/>
      <bottom style="medium">
        <color indexed="63"/>
      </bottom>
    </border>
    <border>
      <left/>
      <right/>
      <top style="thin">
        <color indexed="55"/>
      </top>
      <bottom style="dotted">
        <color indexed="23"/>
      </bottom>
    </border>
    <border>
      <left/>
      <right style="medium">
        <color indexed="63"/>
      </right>
      <top style="thin">
        <color indexed="55"/>
      </top>
      <bottom style="dotted">
        <color indexed="23"/>
      </bottom>
    </border>
    <border>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style="thin">
        <color indexed="55"/>
      </left>
      <right/>
      <top style="thin">
        <color indexed="55"/>
      </top>
      <bottom style="dotted">
        <color indexed="23"/>
      </bottom>
    </border>
    <border>
      <left style="thin">
        <color indexed="55"/>
      </left>
      <right/>
      <top style="dotted">
        <color indexed="23"/>
      </top>
      <bottom style="dotted">
        <color indexed="23"/>
      </bottom>
    </border>
    <border>
      <left style="thin">
        <color indexed="55"/>
      </left>
      <right/>
      <top style="dotted">
        <color indexed="23"/>
      </top>
      <bottom style="dotted">
        <color indexed="55"/>
      </bottom>
    </border>
    <border>
      <left style="thin">
        <color indexed="55"/>
      </left>
      <right/>
      <top/>
      <bottom style="medium">
        <color indexed="63"/>
      </bottom>
    </border>
    <border>
      <left style="thin"/>
      <right style="thin">
        <color indexed="55"/>
      </right>
      <top style="medium"/>
      <bottom style="thin"/>
    </border>
    <border>
      <left style="medium"/>
      <right style="thin">
        <color indexed="23"/>
      </right>
      <top style="medium"/>
      <bottom style="thin"/>
    </border>
    <border>
      <left>
        <color indexed="63"/>
      </left>
      <right style="thin">
        <color indexed="55"/>
      </right>
      <top/>
      <bottom style="medium"/>
    </border>
    <border>
      <left/>
      <right/>
      <top style="thin">
        <color indexed="23"/>
      </top>
      <bottom style="dotted">
        <color theme="0" tint="-0.4999699890613556"/>
      </bottom>
    </border>
    <border>
      <left>
        <color indexed="63"/>
      </left>
      <right style="thin">
        <color indexed="55"/>
      </right>
      <top style="dotted">
        <color theme="0" tint="-0.4999699890613556"/>
      </top>
      <bottom style="thin"/>
    </border>
    <border>
      <left style="thin">
        <color indexed="55"/>
      </left>
      <right style="thin"/>
      <top style="dotted">
        <color theme="0" tint="-0.4999699890613556"/>
      </top>
      <bottom style="thin"/>
    </border>
    <border>
      <left>
        <color indexed="63"/>
      </left>
      <right>
        <color indexed="63"/>
      </right>
      <top style="dotted">
        <color theme="0" tint="-0.4999699890613556"/>
      </top>
      <bottom style="thin"/>
    </border>
    <border>
      <left style="medium"/>
      <right style="thin">
        <color indexed="55"/>
      </right>
      <top style="dotted">
        <color theme="0" tint="-0.4999699890613556"/>
      </top>
      <bottom style="thin"/>
    </border>
    <border>
      <left/>
      <right style="thin">
        <color indexed="55"/>
      </right>
      <top/>
      <bottom style="dotted">
        <color theme="0" tint="-0.4999699890613556"/>
      </bottom>
    </border>
    <border>
      <left style="thin">
        <color indexed="55"/>
      </left>
      <right style="thin"/>
      <top>
        <color indexed="63"/>
      </top>
      <bottom style="dotted">
        <color theme="0" tint="-0.4999699890613556"/>
      </bottom>
    </border>
    <border>
      <left/>
      <right/>
      <top/>
      <bottom style="dotted">
        <color theme="0" tint="-0.4999699890613556"/>
      </bottom>
    </border>
    <border>
      <left style="medium"/>
      <right style="thin">
        <color indexed="23"/>
      </right>
      <top style="thin"/>
      <bottom style="thin">
        <color indexed="23"/>
      </bottom>
    </border>
    <border>
      <left/>
      <right/>
      <top style="thin"/>
      <bottom style="thin">
        <color indexed="23"/>
      </bottom>
    </border>
    <border>
      <left style="thin"/>
      <right style="thin"/>
      <top style="thin">
        <color indexed="23"/>
      </top>
      <bottom style="dotted">
        <color theme="0" tint="-0.4999699890613556"/>
      </bottom>
    </border>
    <border>
      <left style="thin"/>
      <right style="thin"/>
      <top/>
      <bottom style="medium"/>
    </border>
    <border>
      <left style="thin"/>
      <right style="thin"/>
      <top style="dotted">
        <color theme="0" tint="-0.4999699890613556"/>
      </top>
      <bottom style="thin"/>
    </border>
    <border>
      <left/>
      <right style="medium"/>
      <top>
        <color indexed="63"/>
      </top>
      <bottom style="dotted">
        <color theme="0" tint="-0.4999699890613556"/>
      </bottom>
    </border>
    <border>
      <left style="medium"/>
      <right/>
      <top style="medium"/>
      <bottom style="thin"/>
    </border>
    <border>
      <left>
        <color indexed="63"/>
      </left>
      <right>
        <color indexed="63"/>
      </right>
      <top style="medium"/>
      <bottom style="thin"/>
    </border>
    <border>
      <left/>
      <right style="medium"/>
      <top style="medium"/>
      <bottom style="thin"/>
    </border>
    <border>
      <left style="medium">
        <color indexed="63"/>
      </left>
      <right style="medium">
        <color indexed="63"/>
      </right>
      <top style="medium">
        <color indexed="63"/>
      </top>
      <bottom>
        <color indexed="63"/>
      </bottom>
    </border>
    <border>
      <left/>
      <right/>
      <top style="dotted">
        <color theme="0" tint="-0.4999699890613556"/>
      </top>
      <bottom style="medium">
        <color indexed="63"/>
      </bottom>
    </border>
    <border>
      <left/>
      <right style="thin">
        <color indexed="55"/>
      </right>
      <top style="dotted">
        <color theme="0" tint="-0.4999699890613556"/>
      </top>
      <bottom style="medium">
        <color indexed="63"/>
      </bottom>
    </border>
    <border>
      <left style="medium">
        <color indexed="63"/>
      </left>
      <right/>
      <top style="medium">
        <color indexed="63"/>
      </top>
      <bottom/>
    </border>
    <border>
      <left/>
      <right style="thin">
        <color theme="0" tint="-0.4999699890613556"/>
      </right>
      <top style="medium">
        <color indexed="63"/>
      </top>
      <bottom/>
    </border>
    <border>
      <left style="medium">
        <color indexed="63"/>
      </left>
      <right/>
      <top/>
      <bottom/>
    </border>
    <border>
      <left/>
      <right style="thin">
        <color indexed="55"/>
      </right>
      <top/>
      <bottom/>
    </border>
    <border>
      <left style="medium">
        <color indexed="63"/>
      </left>
      <right/>
      <top/>
      <bottom style="dotted">
        <color theme="0" tint="-0.4999699890613556"/>
      </bottom>
    </border>
    <border>
      <left style="medium"/>
      <right/>
      <top/>
      <bottom/>
    </border>
    <border>
      <left/>
      <right style="medium"/>
      <top/>
      <bottom/>
    </border>
    <border>
      <left style="medium"/>
      <right/>
      <top/>
      <bottom style="medium"/>
    </border>
    <border>
      <left/>
      <right style="medium"/>
      <top/>
      <bottom style="medium"/>
    </border>
    <border>
      <left/>
      <right/>
      <top style="medium"/>
      <bottom/>
    </border>
    <border>
      <left style="hair">
        <color theme="0" tint="-0.4999699890613556"/>
      </left>
      <right/>
      <top style="dotted">
        <color theme="0" tint="-0.4999699890613556"/>
      </top>
      <bottom style="medium">
        <color indexed="63"/>
      </bottom>
    </border>
    <border>
      <left style="thin">
        <color indexed="55"/>
      </left>
      <right/>
      <top style="dotted">
        <color indexed="55"/>
      </top>
      <bottom style="medium">
        <color indexed="63"/>
      </bottom>
    </border>
    <border>
      <left/>
      <right/>
      <top style="dotted">
        <color indexed="55"/>
      </top>
      <bottom style="medium">
        <color indexed="63"/>
      </bottom>
    </border>
    <border>
      <left/>
      <right style="medium">
        <color indexed="63"/>
      </right>
      <top style="dotted">
        <color indexed="55"/>
      </top>
      <bottom style="medium">
        <color indexed="63"/>
      </bottom>
    </border>
    <border>
      <left/>
      <right style="thin"/>
      <top style="dotted">
        <color theme="0" tint="-0.4999699890613556"/>
      </top>
      <bottom style="dotted">
        <color theme="0" tint="-0.4999699890613556"/>
      </bottom>
    </border>
    <border>
      <left/>
      <right style="thin"/>
      <top style="dotted">
        <color theme="0" tint="-0.4999699890613556"/>
      </top>
      <bottom style="medium"/>
    </border>
    <border>
      <left style="thin">
        <color indexed="55"/>
      </left>
      <right/>
      <top style="dotted">
        <color theme="0" tint="-0.4999699890613556"/>
      </top>
      <bottom style="thin"/>
    </border>
    <border>
      <left/>
      <right style="thin"/>
      <top style="dotted">
        <color theme="0" tint="-0.4999699890613556"/>
      </top>
      <bottom style="thin"/>
    </border>
    <border>
      <left style="thin">
        <color indexed="55"/>
      </left>
      <right>
        <color indexed="63"/>
      </right>
      <top style="thin">
        <color theme="0" tint="-0.4999699890613556"/>
      </top>
      <bottom style="thin"/>
    </border>
    <border>
      <left>
        <color indexed="63"/>
      </left>
      <right style="medium"/>
      <top style="thin">
        <color theme="0" tint="-0.4999699890613556"/>
      </top>
      <bottom style="thin"/>
    </border>
    <border>
      <left/>
      <right style="thin"/>
      <top style="medium">
        <color indexed="63"/>
      </top>
      <bottom/>
    </border>
    <border>
      <left style="medium">
        <color indexed="63"/>
      </left>
      <right/>
      <top style="thin"/>
      <bottom/>
    </border>
    <border>
      <left/>
      <right/>
      <top style="thin"/>
      <bottom>
        <color indexed="63"/>
      </bottom>
    </border>
    <border>
      <left/>
      <right style="thin">
        <color indexed="55"/>
      </right>
      <top style="thin"/>
      <bottom/>
    </border>
    <border>
      <left/>
      <right style="medium"/>
      <top style="dotted">
        <color theme="0" tint="-0.4999699890613556"/>
      </top>
      <bottom style="thin"/>
    </border>
    <border>
      <left style="thin">
        <color indexed="23"/>
      </left>
      <right/>
      <top>
        <color indexed="63"/>
      </top>
      <bottom style="medium"/>
    </border>
    <border>
      <left/>
      <right style="thin"/>
      <top>
        <color indexed="63"/>
      </top>
      <bottom style="medium"/>
    </border>
    <border>
      <left style="medium"/>
      <right/>
      <top>
        <color indexed="63"/>
      </top>
      <bottom style="dotted">
        <color theme="0" tint="-0.4999699890613556"/>
      </bottom>
    </border>
    <border>
      <left/>
      <right style="thin"/>
      <top>
        <color indexed="63"/>
      </top>
      <bottom style="dotted">
        <color theme="0" tint="-0.4999699890613556"/>
      </bottom>
    </border>
    <border>
      <left style="thin"/>
      <right/>
      <top style="medium"/>
      <bottom/>
    </border>
    <border>
      <left/>
      <right style="thin"/>
      <top style="medium"/>
      <bottom style="thin"/>
    </border>
    <border>
      <left style="thin"/>
      <right/>
      <top style="medium"/>
      <bottom style="thin"/>
    </border>
    <border>
      <left/>
      <right style="medium"/>
      <top/>
      <bottom style="thin">
        <color indexed="23"/>
      </bottom>
    </border>
    <border>
      <left style="thin">
        <color indexed="55"/>
      </left>
      <right/>
      <top style="thin">
        <color indexed="23"/>
      </top>
      <bottom style="dotted">
        <color theme="0" tint="-0.4999699890613556"/>
      </bottom>
    </border>
    <border>
      <left/>
      <right style="thin"/>
      <top style="thin">
        <color indexed="23"/>
      </top>
      <bottom style="dotted">
        <color theme="0" tint="-0.4999699890613556"/>
      </bottom>
    </border>
    <border>
      <left/>
      <right style="medium"/>
      <top style="thin">
        <color indexed="23"/>
      </top>
      <bottom style="dotted">
        <color theme="0" tint="-0.4999699890613556"/>
      </bottom>
    </border>
    <border>
      <left style="thin">
        <color indexed="55"/>
      </left>
      <right/>
      <top>
        <color indexed="63"/>
      </top>
      <bottom style="dotted">
        <color theme="0" tint="-0.4999699890613556"/>
      </bottom>
    </border>
    <border>
      <left style="thin">
        <color indexed="55"/>
      </left>
      <right/>
      <top>
        <color indexed="63"/>
      </top>
      <bottom style="medium"/>
    </border>
    <border>
      <left style="thin">
        <color indexed="23"/>
      </left>
      <right/>
      <top style="medium"/>
      <bottom style="thin"/>
    </border>
    <border>
      <left style="thin">
        <color indexed="55"/>
      </left>
      <right/>
      <top style="medium"/>
      <bottom style="thin"/>
    </border>
    <border>
      <left style="thin"/>
      <right/>
      <top style="thin"/>
      <bottom style="thin"/>
    </border>
    <border>
      <left/>
      <right/>
      <top style="thin"/>
      <bottom style="thin"/>
    </border>
    <border>
      <left/>
      <right style="thin"/>
      <top style="thin"/>
      <bottom style="thin"/>
    </border>
    <border>
      <left/>
      <right style="dotted"/>
      <top style="dotted">
        <color theme="0" tint="-0.4999699890613556"/>
      </top>
      <bottom style="dotted">
        <color theme="0" tint="-0.4999699890613556"/>
      </bottom>
    </border>
    <border>
      <left/>
      <right style="dotted"/>
      <top style="dotted">
        <color theme="0" tint="-0.4999699890613556"/>
      </top>
      <bottom style="medium"/>
    </border>
    <border>
      <left/>
      <right style="medium"/>
      <top style="thin"/>
      <bottom style="thin"/>
    </border>
    <border>
      <left style="thin"/>
      <right/>
      <top style="medium"/>
      <bottom style="double"/>
    </border>
    <border>
      <left/>
      <right/>
      <top style="medium"/>
      <bottom style="double"/>
    </border>
    <border>
      <left/>
      <right style="thin"/>
      <top style="medium"/>
      <bottom style="double"/>
    </border>
    <border>
      <left/>
      <right style="medium"/>
      <top style="medium"/>
      <bottom style="double"/>
    </border>
    <border>
      <left style="thin"/>
      <right style="medium"/>
      <top style="double"/>
      <bottom/>
    </border>
    <border>
      <left style="thin"/>
      <right/>
      <top style="thin"/>
      <bottom style="double"/>
    </border>
    <border>
      <left/>
      <right style="medium"/>
      <top style="thin"/>
      <bottom style="double"/>
    </border>
    <border>
      <left style="medium"/>
      <right style="thin"/>
      <top/>
      <bottom style="thin"/>
    </border>
    <border>
      <left style="thin"/>
      <right/>
      <top/>
      <bottom style="thin"/>
    </border>
    <border>
      <left/>
      <right style="medium"/>
      <top/>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right style="thin"/>
      <top/>
      <bottom/>
    </border>
    <border>
      <left style="thin"/>
      <right/>
      <top/>
      <bottom/>
    </border>
    <border>
      <left/>
      <right style="medium"/>
      <top style="medium"/>
      <bottom/>
    </border>
    <border>
      <left style="medium"/>
      <right/>
      <top style="double"/>
      <bottom style="medium"/>
    </border>
    <border>
      <left/>
      <right style="thin"/>
      <top style="double"/>
      <bottom style="medium"/>
    </border>
    <border>
      <left/>
      <right/>
      <top style="double"/>
      <bottom style="medium"/>
    </border>
    <border>
      <left style="thin"/>
      <right style="thin"/>
      <top style="double"/>
      <bottom style="medium"/>
    </border>
    <border>
      <left style="thin"/>
      <right style="medium"/>
      <top style="double"/>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74" fillId="0" borderId="0">
      <alignment vertical="center"/>
      <protection/>
    </xf>
    <xf numFmtId="0" fontId="0" fillId="0" borderId="0">
      <alignment/>
      <protection/>
    </xf>
    <xf numFmtId="0" fontId="0" fillId="0" borderId="0">
      <alignment vertical="center"/>
      <protection/>
    </xf>
    <xf numFmtId="0" fontId="90" fillId="32" borderId="0" applyNumberFormat="0" applyBorder="0" applyAlignment="0" applyProtection="0"/>
  </cellStyleXfs>
  <cellXfs count="549">
    <xf numFmtId="0" fontId="0" fillId="0" borderId="0" xfId="0" applyAlignment="1">
      <alignment vertical="center"/>
    </xf>
    <xf numFmtId="0" fontId="74" fillId="0" borderId="0" xfId="62">
      <alignment vertical="center"/>
      <protection/>
    </xf>
    <xf numFmtId="0" fontId="82" fillId="0" borderId="0" xfId="62" applyFont="1">
      <alignment vertical="center"/>
      <protection/>
    </xf>
    <xf numFmtId="38" fontId="91" fillId="0" borderId="0" xfId="50" applyFont="1" applyAlignment="1">
      <alignment horizontal="right" vertical="center"/>
    </xf>
    <xf numFmtId="0" fontId="0" fillId="0" borderId="0" xfId="62" applyFont="1">
      <alignment vertical="center"/>
      <protection/>
    </xf>
    <xf numFmtId="0" fontId="5" fillId="0" borderId="0" xfId="62" applyFont="1" applyAlignment="1">
      <alignment horizontal="centerContinuous" vertical="center"/>
      <protection/>
    </xf>
    <xf numFmtId="0" fontId="5" fillId="0" borderId="0" xfId="62" applyFont="1">
      <alignment vertical="center"/>
      <protection/>
    </xf>
    <xf numFmtId="0" fontId="6" fillId="33" borderId="0" xfId="62" applyFont="1" applyFill="1">
      <alignment vertical="center"/>
      <protection/>
    </xf>
    <xf numFmtId="38" fontId="6" fillId="0" borderId="0" xfId="50" applyFont="1" applyAlignment="1">
      <alignment vertical="center"/>
    </xf>
    <xf numFmtId="0" fontId="7" fillId="0" borderId="0" xfId="62" applyFont="1">
      <alignment vertical="center"/>
      <protection/>
    </xf>
    <xf numFmtId="38" fontId="7" fillId="0" borderId="0" xfId="50" applyFont="1" applyAlignment="1">
      <alignment vertical="center"/>
    </xf>
    <xf numFmtId="38" fontId="74" fillId="0" borderId="0" xfId="50" applyFont="1" applyAlignment="1">
      <alignment vertical="center"/>
    </xf>
    <xf numFmtId="176" fontId="8" fillId="0" borderId="0" xfId="62" applyNumberFormat="1" applyFont="1" applyAlignment="1">
      <alignment horizontal="center" vertical="center" shrinkToFit="1"/>
      <protection/>
    </xf>
    <xf numFmtId="176" fontId="8" fillId="0" borderId="0" xfId="62" applyNumberFormat="1" applyFont="1" applyAlignment="1" applyProtection="1">
      <alignment horizontal="centerContinuous" vertical="center"/>
      <protection locked="0"/>
    </xf>
    <xf numFmtId="176" fontId="8" fillId="0" borderId="0" xfId="62" applyNumberFormat="1" applyFont="1" applyAlignment="1">
      <alignment horizontal="center" vertical="center"/>
      <protection/>
    </xf>
    <xf numFmtId="176" fontId="8" fillId="0" borderId="0" xfId="62" applyNumberFormat="1" applyFont="1" applyAlignment="1" applyProtection="1">
      <alignment horizontal="center" vertical="center"/>
      <protection locked="0"/>
    </xf>
    <xf numFmtId="0" fontId="8" fillId="0" borderId="0" xfId="62" applyFont="1" applyProtection="1">
      <alignment vertical="center"/>
      <protection locked="0"/>
    </xf>
    <xf numFmtId="0" fontId="8" fillId="0" borderId="0" xfId="62" applyFont="1" applyAlignment="1" applyProtection="1">
      <alignment horizontal="right" vertical="center"/>
      <protection locked="0"/>
    </xf>
    <xf numFmtId="0" fontId="91" fillId="0" borderId="0" xfId="62" applyFont="1" applyAlignment="1">
      <alignment horizontal="center" vertical="center" shrinkToFit="1"/>
      <protection/>
    </xf>
    <xf numFmtId="0" fontId="74" fillId="0" borderId="0" xfId="62" applyAlignment="1" applyProtection="1">
      <alignment horizontal="center" vertical="center"/>
      <protection locked="0"/>
    </xf>
    <xf numFmtId="0" fontId="9" fillId="0" borderId="0" xfId="0" applyFont="1" applyAlignment="1">
      <alignment horizontal="center"/>
    </xf>
    <xf numFmtId="0" fontId="74" fillId="0" borderId="0" xfId="62" applyProtection="1">
      <alignment vertical="center"/>
      <protection locked="0"/>
    </xf>
    <xf numFmtId="49" fontId="12" fillId="0" borderId="0" xfId="63" applyNumberFormat="1" applyFont="1" applyAlignment="1" applyProtection="1">
      <alignment horizontal="right"/>
      <protection locked="0"/>
    </xf>
    <xf numFmtId="49" fontId="14" fillId="0" borderId="0" xfId="63" applyNumberFormat="1" applyFont="1" applyAlignment="1" applyProtection="1">
      <alignment horizontal="right" vertical="center"/>
      <protection locked="0"/>
    </xf>
    <xf numFmtId="0" fontId="8" fillId="0" borderId="0" xfId="62" applyFont="1" applyAlignment="1">
      <alignment horizontal="center" vertical="center" shrinkToFit="1"/>
      <protection/>
    </xf>
    <xf numFmtId="178" fontId="8" fillId="0" borderId="0" xfId="62" applyNumberFormat="1" applyFont="1" applyAlignment="1" applyProtection="1">
      <alignment horizontal="centerContinuous" vertical="center"/>
      <protection locked="0"/>
    </xf>
    <xf numFmtId="0" fontId="8" fillId="0" borderId="0" xfId="62" applyFont="1" applyAlignment="1">
      <alignment horizontal="center" vertical="center"/>
      <protection/>
    </xf>
    <xf numFmtId="0" fontId="8" fillId="0" borderId="0" xfId="62" applyFont="1" applyAlignment="1" applyProtection="1">
      <alignment horizontal="center" vertical="center"/>
      <protection locked="0"/>
    </xf>
    <xf numFmtId="0" fontId="16" fillId="0" borderId="0" xfId="62" applyFont="1" applyAlignment="1">
      <alignment horizontal="left" vertical="center"/>
      <protection/>
    </xf>
    <xf numFmtId="178" fontId="16" fillId="0" borderId="0" xfId="62" applyNumberFormat="1" applyFont="1" applyAlignment="1" applyProtection="1">
      <alignment horizontal="centerContinuous" vertical="center"/>
      <protection locked="0"/>
    </xf>
    <xf numFmtId="0" fontId="16" fillId="0" borderId="0" xfId="62" applyFont="1" applyAlignment="1">
      <alignment horizontal="center" vertical="center"/>
      <protection/>
    </xf>
    <xf numFmtId="0" fontId="16" fillId="0" borderId="0" xfId="62" applyFont="1" applyAlignment="1" applyProtection="1">
      <alignment horizontal="center" vertical="center"/>
      <protection locked="0"/>
    </xf>
    <xf numFmtId="0" fontId="16" fillId="0" borderId="0" xfId="62" applyFont="1" applyAlignment="1">
      <alignment horizontal="center" vertical="center" shrinkToFit="1"/>
      <protection/>
    </xf>
    <xf numFmtId="0" fontId="92" fillId="0" borderId="0" xfId="62" applyFont="1">
      <alignment vertical="center"/>
      <protection/>
    </xf>
    <xf numFmtId="0" fontId="8" fillId="0" borderId="0" xfId="62" applyFont="1" applyAlignment="1">
      <alignment horizontal="center" vertical="center" wrapText="1"/>
      <protection/>
    </xf>
    <xf numFmtId="178" fontId="17" fillId="0" borderId="10" xfId="62" applyNumberFormat="1" applyFont="1" applyBorder="1" applyAlignment="1">
      <alignment horizontal="right" vertical="center"/>
      <protection/>
    </xf>
    <xf numFmtId="38" fontId="17" fillId="0" borderId="10" xfId="48" applyFont="1" applyBorder="1" applyAlignment="1">
      <alignment horizontal="right" vertical="center" wrapText="1"/>
    </xf>
    <xf numFmtId="38" fontId="18" fillId="0" borderId="0" xfId="48" applyFont="1" applyAlignment="1">
      <alignment horizontal="right" vertical="center" wrapText="1"/>
    </xf>
    <xf numFmtId="0" fontId="18" fillId="0" borderId="0" xfId="62" applyFont="1" applyAlignment="1">
      <alignment horizontal="center" vertical="center" wrapText="1"/>
      <protection/>
    </xf>
    <xf numFmtId="0" fontId="8" fillId="0" borderId="0" xfId="62" applyFont="1" applyAlignment="1">
      <alignment horizontal="right" vertical="center"/>
      <protection/>
    </xf>
    <xf numFmtId="0" fontId="74" fillId="0" borderId="0" xfId="62" applyAlignment="1" applyProtection="1">
      <alignment horizontal="left" vertical="center"/>
      <protection locked="0"/>
    </xf>
    <xf numFmtId="0" fontId="18" fillId="0" borderId="11" xfId="62" applyFont="1" applyBorder="1" applyAlignment="1">
      <alignment horizontal="center" vertical="center"/>
      <protection/>
    </xf>
    <xf numFmtId="0" fontId="18" fillId="0" borderId="11" xfId="62" applyFont="1" applyBorder="1" applyAlignment="1" applyProtection="1">
      <alignment horizontal="centerContinuous" vertical="center"/>
      <protection locked="0"/>
    </xf>
    <xf numFmtId="0" fontId="18" fillId="0" borderId="11" xfId="62" applyFont="1" applyBorder="1" applyAlignment="1">
      <alignment horizontal="centerContinuous" vertical="center"/>
      <protection/>
    </xf>
    <xf numFmtId="177" fontId="18" fillId="0" borderId="11" xfId="62" applyNumberFormat="1" applyFont="1" applyBorder="1" applyAlignment="1">
      <alignment horizontal="centerContinuous" vertical="center"/>
      <protection/>
    </xf>
    <xf numFmtId="177" fontId="74" fillId="0" borderId="11" xfId="62" applyNumberFormat="1" applyBorder="1" applyAlignment="1">
      <alignment horizontal="centerContinuous" vertical="center"/>
      <protection/>
    </xf>
    <xf numFmtId="179" fontId="74" fillId="0" borderId="11" xfId="62" applyNumberFormat="1" applyBorder="1" applyAlignment="1">
      <alignment horizontal="center" vertical="center"/>
      <protection/>
    </xf>
    <xf numFmtId="0" fontId="19" fillId="0" borderId="0" xfId="62" applyFont="1" applyAlignment="1">
      <alignment horizontal="right" vertical="center"/>
      <protection/>
    </xf>
    <xf numFmtId="0" fontId="18" fillId="0" borderId="12" xfId="62" applyFont="1" applyBorder="1" applyAlignment="1">
      <alignment horizontal="left" vertical="center"/>
      <protection/>
    </xf>
    <xf numFmtId="0" fontId="18" fillId="0" borderId="13" xfId="62" applyFont="1" applyBorder="1" applyAlignment="1">
      <alignment horizontal="left" vertical="center"/>
      <protection/>
    </xf>
    <xf numFmtId="0" fontId="8" fillId="0" borderId="14" xfId="62" applyFont="1" applyBorder="1" applyAlignment="1">
      <alignment horizontal="center" vertical="center" wrapText="1" shrinkToFit="1"/>
      <protection/>
    </xf>
    <xf numFmtId="0" fontId="8" fillId="0" borderId="14" xfId="62" applyFont="1" applyBorder="1" applyAlignment="1">
      <alignment horizontal="left" vertical="center"/>
      <protection/>
    </xf>
    <xf numFmtId="178" fontId="18" fillId="0" borderId="14" xfId="62" applyNumberFormat="1" applyFont="1" applyBorder="1" applyAlignment="1">
      <alignment horizontal="left" vertical="center"/>
      <protection/>
    </xf>
    <xf numFmtId="0" fontId="74" fillId="0" borderId="15" xfId="62" applyBorder="1" applyAlignment="1">
      <alignment horizontal="left" vertical="center"/>
      <protection/>
    </xf>
    <xf numFmtId="0" fontId="18" fillId="0" borderId="16" xfId="62" applyFont="1" applyBorder="1" applyAlignment="1">
      <alignment horizontal="left" vertical="center"/>
      <protection/>
    </xf>
    <xf numFmtId="0" fontId="18" fillId="0" borderId="17" xfId="62" applyFont="1" applyBorder="1" applyAlignment="1">
      <alignment horizontal="center" vertical="center" wrapText="1" shrinkToFit="1"/>
      <protection/>
    </xf>
    <xf numFmtId="0" fontId="18" fillId="0" borderId="17" xfId="62" applyFont="1" applyBorder="1" applyAlignment="1">
      <alignment horizontal="left" vertical="center"/>
      <protection/>
    </xf>
    <xf numFmtId="178" fontId="18" fillId="0" borderId="17" xfId="62" applyNumberFormat="1" applyFont="1" applyBorder="1" applyAlignment="1">
      <alignment horizontal="left" vertical="center"/>
      <protection/>
    </xf>
    <xf numFmtId="178" fontId="18" fillId="0" borderId="16" xfId="62" applyNumberFormat="1" applyFont="1" applyBorder="1" applyAlignment="1">
      <alignment horizontal="left" vertical="center"/>
      <protection/>
    </xf>
    <xf numFmtId="0" fontId="93" fillId="0" borderId="17" xfId="62" applyFont="1" applyBorder="1">
      <alignment vertical="center"/>
      <protection/>
    </xf>
    <xf numFmtId="0" fontId="18" fillId="0" borderId="17" xfId="62" applyFont="1" applyBorder="1" applyAlignment="1">
      <alignment horizontal="center" vertical="center" wrapText="1"/>
      <protection/>
    </xf>
    <xf numFmtId="0" fontId="0" fillId="0" borderId="18" xfId="62" applyFont="1" applyBorder="1" applyAlignment="1" applyProtection="1">
      <alignment horizontal="right" vertical="center"/>
      <protection locked="0"/>
    </xf>
    <xf numFmtId="0" fontId="8" fillId="0" borderId="0" xfId="62" applyFont="1">
      <alignment vertical="center"/>
      <protection/>
    </xf>
    <xf numFmtId="178" fontId="18" fillId="0" borderId="19" xfId="62" applyNumberFormat="1" applyFont="1" applyBorder="1" applyAlignment="1">
      <alignment horizontal="left" vertical="center"/>
      <protection/>
    </xf>
    <xf numFmtId="178" fontId="18" fillId="0" borderId="20" xfId="62" applyNumberFormat="1" applyFont="1" applyBorder="1" applyAlignment="1">
      <alignment horizontal="left" vertical="center"/>
      <protection/>
    </xf>
    <xf numFmtId="0" fontId="93" fillId="0" borderId="20" xfId="62" applyFont="1" applyBorder="1">
      <alignment vertical="center"/>
      <protection/>
    </xf>
    <xf numFmtId="0" fontId="18" fillId="0" borderId="20" xfId="62" applyFont="1" applyBorder="1" applyAlignment="1">
      <alignment horizontal="center" vertical="center" wrapText="1"/>
      <protection/>
    </xf>
    <xf numFmtId="0" fontId="0" fillId="0" borderId="21" xfId="62" applyFont="1" applyBorder="1" applyAlignment="1" applyProtection="1">
      <alignment horizontal="right" vertical="center"/>
      <protection locked="0"/>
    </xf>
    <xf numFmtId="0" fontId="74" fillId="0" borderId="22" xfId="62" applyBorder="1">
      <alignment vertical="center"/>
      <protection/>
    </xf>
    <xf numFmtId="0" fontId="91" fillId="0" borderId="0" xfId="62" applyFont="1" applyAlignment="1">
      <alignment horizontal="right" vertical="center"/>
      <protection/>
    </xf>
    <xf numFmtId="181" fontId="18" fillId="0" borderId="23" xfId="62" applyNumberFormat="1" applyFont="1" applyBorder="1" applyAlignment="1">
      <alignment horizontal="center" vertical="center"/>
      <protection/>
    </xf>
    <xf numFmtId="0" fontId="18" fillId="0" borderId="24" xfId="62" applyFont="1" applyBorder="1" applyAlignment="1">
      <alignment horizontal="center" vertical="center"/>
      <protection/>
    </xf>
    <xf numFmtId="176" fontId="18" fillId="0" borderId="25" xfId="62" applyNumberFormat="1" applyFont="1" applyBorder="1" applyAlignment="1">
      <alignment horizontal="center" vertical="center"/>
      <protection/>
    </xf>
    <xf numFmtId="0" fontId="18" fillId="0" borderId="26" xfId="62" applyFont="1" applyBorder="1" applyAlignment="1">
      <alignment horizontal="centerContinuous" vertical="center"/>
      <protection/>
    </xf>
    <xf numFmtId="0" fontId="18" fillId="0" borderId="25" xfId="62" applyFont="1" applyBorder="1" applyAlignment="1">
      <alignment horizontal="centerContinuous" vertical="center"/>
      <protection/>
    </xf>
    <xf numFmtId="0" fontId="18" fillId="0" borderId="27" xfId="62" applyFont="1" applyBorder="1" applyAlignment="1">
      <alignment horizontal="centerContinuous" vertical="center"/>
      <protection/>
    </xf>
    <xf numFmtId="38" fontId="8" fillId="0" borderId="28" xfId="50" applyFont="1" applyBorder="1" applyAlignment="1">
      <alignment horizontal="center" vertical="center"/>
    </xf>
    <xf numFmtId="0" fontId="18" fillId="0" borderId="29" xfId="62" applyFont="1" applyBorder="1" applyAlignment="1">
      <alignment horizontal="right" vertical="center"/>
      <protection/>
    </xf>
    <xf numFmtId="0" fontId="18" fillId="0" borderId="17" xfId="62" applyFont="1" applyBorder="1" applyAlignment="1">
      <alignment horizontal="right" vertical="center"/>
      <protection/>
    </xf>
    <xf numFmtId="176" fontId="18" fillId="0" borderId="30" xfId="62" applyNumberFormat="1" applyFont="1" applyBorder="1" applyAlignment="1" applyProtection="1">
      <alignment horizontal="left" vertical="center"/>
      <protection locked="0"/>
    </xf>
    <xf numFmtId="0" fontId="18" fillId="0" borderId="31" xfId="62" applyFont="1" applyBorder="1" applyAlignment="1">
      <alignment horizontal="right" vertical="center"/>
      <protection/>
    </xf>
    <xf numFmtId="182" fontId="74" fillId="0" borderId="0" xfId="62" applyNumberFormat="1">
      <alignment vertical="center"/>
      <protection/>
    </xf>
    <xf numFmtId="182" fontId="8" fillId="0" borderId="28" xfId="50" applyNumberFormat="1" applyFont="1" applyBorder="1" applyAlignment="1">
      <alignment horizontal="center" vertical="center"/>
    </xf>
    <xf numFmtId="0" fontId="22" fillId="0" borderId="0" xfId="62" applyFont="1">
      <alignment vertical="center"/>
      <protection/>
    </xf>
    <xf numFmtId="0" fontId="74" fillId="0" borderId="23" xfId="62" applyBorder="1">
      <alignment vertical="center"/>
      <protection/>
    </xf>
    <xf numFmtId="0" fontId="93" fillId="0" borderId="23" xfId="62" applyFont="1" applyBorder="1" applyAlignment="1">
      <alignment horizontal="right" vertical="center"/>
      <protection/>
    </xf>
    <xf numFmtId="0" fontId="18" fillId="0" borderId="32" xfId="62" applyFont="1" applyBorder="1" applyAlignment="1">
      <alignment horizontal="center" vertical="center"/>
      <protection/>
    </xf>
    <xf numFmtId="183" fontId="18" fillId="0" borderId="33" xfId="62" applyNumberFormat="1" applyFont="1" applyBorder="1" applyAlignment="1" applyProtection="1">
      <alignment horizontal="centerContinuous" vertical="center"/>
      <protection hidden="1"/>
    </xf>
    <xf numFmtId="38" fontId="82" fillId="0" borderId="0" xfId="50" applyFont="1" applyAlignment="1">
      <alignment vertical="center"/>
    </xf>
    <xf numFmtId="176" fontId="23" fillId="0" borderId="0" xfId="62" applyNumberFormat="1" applyFont="1" applyAlignment="1">
      <alignment horizontal="left" vertical="center"/>
      <protection/>
    </xf>
    <xf numFmtId="38" fontId="74" fillId="0" borderId="0" xfId="48" applyFont="1" applyAlignment="1">
      <alignment vertical="center"/>
    </xf>
    <xf numFmtId="176" fontId="91" fillId="0" borderId="0" xfId="50" applyNumberFormat="1" applyFont="1" applyAlignment="1">
      <alignment horizontal="right" vertical="center"/>
    </xf>
    <xf numFmtId="176" fontId="5" fillId="0" borderId="0" xfId="62" applyNumberFormat="1" applyFont="1">
      <alignment vertical="center"/>
      <protection/>
    </xf>
    <xf numFmtId="38" fontId="0" fillId="0" borderId="0" xfId="48" applyAlignment="1">
      <alignment vertical="center"/>
    </xf>
    <xf numFmtId="176" fontId="6" fillId="0" borderId="0" xfId="50" applyNumberFormat="1" applyFont="1" applyAlignment="1">
      <alignment vertical="center"/>
    </xf>
    <xf numFmtId="176" fontId="7" fillId="0" borderId="0" xfId="50" applyNumberFormat="1" applyFont="1" applyAlignment="1">
      <alignment vertical="center"/>
    </xf>
    <xf numFmtId="176" fontId="74" fillId="0" borderId="0" xfId="50" applyNumberFormat="1" applyFont="1" applyAlignment="1">
      <alignment vertical="center"/>
    </xf>
    <xf numFmtId="176" fontId="82" fillId="0" borderId="0" xfId="50" applyNumberFormat="1" applyFont="1" applyAlignment="1">
      <alignment vertical="center"/>
    </xf>
    <xf numFmtId="184" fontId="74" fillId="0" borderId="0" xfId="62" applyNumberFormat="1">
      <alignment vertical="center"/>
      <protection/>
    </xf>
    <xf numFmtId="176" fontId="74" fillId="0" borderId="0" xfId="62" applyNumberFormat="1">
      <alignment vertical="center"/>
      <protection/>
    </xf>
    <xf numFmtId="0" fontId="8" fillId="0" borderId="34" xfId="62" applyFont="1" applyBorder="1" applyAlignment="1">
      <alignment horizontal="center" vertical="center"/>
      <protection/>
    </xf>
    <xf numFmtId="0" fontId="8" fillId="0" borderId="35" xfId="62" applyFont="1" applyBorder="1" applyAlignment="1">
      <alignment horizontal="center" vertical="center"/>
      <protection/>
    </xf>
    <xf numFmtId="0" fontId="8" fillId="0" borderId="36" xfId="62" applyFont="1" applyBorder="1" applyAlignment="1">
      <alignment horizontal="center" vertical="center"/>
      <protection/>
    </xf>
    <xf numFmtId="0" fontId="74" fillId="0" borderId="0" xfId="62" applyProtection="1">
      <alignment vertical="center"/>
      <protection hidden="1"/>
    </xf>
    <xf numFmtId="0" fontId="86" fillId="0" borderId="0" xfId="62" applyFont="1" applyProtection="1">
      <alignment vertical="center"/>
      <protection hidden="1" locked="0"/>
    </xf>
    <xf numFmtId="0" fontId="0" fillId="0" borderId="18" xfId="62" applyFont="1" applyBorder="1" applyAlignment="1" applyProtection="1">
      <alignment horizontal="right" vertical="center" wrapText="1"/>
      <protection locked="0"/>
    </xf>
    <xf numFmtId="176" fontId="8" fillId="0" borderId="0" xfId="62" applyNumberFormat="1" applyFont="1">
      <alignment vertical="center"/>
      <protection/>
    </xf>
    <xf numFmtId="38" fontId="86" fillId="0" borderId="0" xfId="48" applyFont="1" applyAlignment="1" applyProtection="1">
      <alignment vertical="center"/>
      <protection hidden="1" locked="0"/>
    </xf>
    <xf numFmtId="0" fontId="0" fillId="0" borderId="21" xfId="62" applyFont="1" applyBorder="1" applyAlignment="1" applyProtection="1">
      <alignment horizontal="right" vertical="center" wrapText="1"/>
      <protection locked="0"/>
    </xf>
    <xf numFmtId="0" fontId="91" fillId="0" borderId="0" xfId="62" applyFont="1" applyAlignment="1" applyProtection="1">
      <alignment horizontal="right" vertical="center"/>
      <protection hidden="1"/>
    </xf>
    <xf numFmtId="38" fontId="74" fillId="0" borderId="0" xfId="48" applyFont="1" applyAlignment="1">
      <alignment horizontal="left" vertical="center"/>
    </xf>
    <xf numFmtId="0" fontId="18" fillId="0" borderId="25" xfId="62" applyFont="1" applyBorder="1" applyAlignment="1">
      <alignment horizontal="center" vertical="center"/>
      <protection/>
    </xf>
    <xf numFmtId="176" fontId="86" fillId="0" borderId="0" xfId="62" applyNumberFormat="1" applyFont="1" applyProtection="1">
      <alignment vertical="center"/>
      <protection hidden="1"/>
    </xf>
    <xf numFmtId="176" fontId="86" fillId="0" borderId="0" xfId="62" applyNumberFormat="1" applyFont="1" applyProtection="1">
      <alignment vertical="center"/>
      <protection hidden="1" locked="0"/>
    </xf>
    <xf numFmtId="182" fontId="86" fillId="0" borderId="0" xfId="48" applyNumberFormat="1" applyFont="1" applyAlignment="1" applyProtection="1">
      <alignment vertical="center"/>
      <protection hidden="1" locked="0"/>
    </xf>
    <xf numFmtId="176" fontId="74" fillId="0" borderId="0" xfId="62" applyNumberFormat="1" applyProtection="1">
      <alignment vertical="center"/>
      <protection hidden="1"/>
    </xf>
    <xf numFmtId="0" fontId="18" fillId="0" borderId="30" xfId="62" applyFont="1" applyBorder="1" applyAlignment="1" applyProtection="1">
      <alignment horizontal="left" vertical="center"/>
      <protection locked="0"/>
    </xf>
    <xf numFmtId="0" fontId="18" fillId="0" borderId="37" xfId="62" applyFont="1" applyBorder="1" applyAlignment="1">
      <alignment horizontal="right" vertical="center"/>
      <protection/>
    </xf>
    <xf numFmtId="181" fontId="18" fillId="0" borderId="23" xfId="62" applyNumberFormat="1" applyFont="1" applyBorder="1" applyAlignment="1" applyProtection="1">
      <alignment horizontal="center" vertical="center"/>
      <protection hidden="1"/>
    </xf>
    <xf numFmtId="182" fontId="74" fillId="0" borderId="0" xfId="62" applyNumberFormat="1" applyProtection="1">
      <alignment vertical="center"/>
      <protection hidden="1"/>
    </xf>
    <xf numFmtId="182" fontId="86" fillId="0" borderId="0" xfId="48" applyNumberFormat="1" applyFont="1" applyAlignment="1">
      <alignment vertical="center"/>
    </xf>
    <xf numFmtId="176" fontId="86" fillId="0" borderId="0" xfId="62" applyNumberFormat="1" applyFont="1">
      <alignment vertical="center"/>
      <protection/>
    </xf>
    <xf numFmtId="38" fontId="86" fillId="0" borderId="0" xfId="48" applyFont="1" applyAlignment="1">
      <alignment vertical="center"/>
    </xf>
    <xf numFmtId="0" fontId="8" fillId="0" borderId="38" xfId="62" applyFont="1" applyBorder="1" applyAlignment="1">
      <alignment horizontal="center" vertical="center"/>
      <protection/>
    </xf>
    <xf numFmtId="0" fontId="9" fillId="0" borderId="0" xfId="62" applyFont="1" applyAlignment="1">
      <alignment horizontal="right" vertical="center"/>
      <protection/>
    </xf>
    <xf numFmtId="0" fontId="9" fillId="0" borderId="0" xfId="62" applyFont="1">
      <alignment vertical="center"/>
      <protection/>
    </xf>
    <xf numFmtId="176" fontId="9" fillId="0" borderId="0" xfId="62" applyNumberFormat="1" applyFont="1" applyAlignment="1">
      <alignment horizontal="right" vertical="center"/>
      <protection/>
    </xf>
    <xf numFmtId="176" fontId="82" fillId="0" borderId="0" xfId="62" applyNumberFormat="1" applyFont="1">
      <alignment vertical="center"/>
      <protection/>
    </xf>
    <xf numFmtId="0" fontId="0" fillId="0" borderId="0" xfId="64" applyAlignment="1">
      <alignment horizontal="center" vertical="center"/>
      <protection/>
    </xf>
    <xf numFmtId="0" fontId="0" fillId="0" borderId="0" xfId="64">
      <alignment vertical="center"/>
      <protection/>
    </xf>
    <xf numFmtId="0" fontId="4" fillId="0" borderId="0" xfId="64" applyFont="1" applyAlignment="1">
      <alignment horizontal="right" vertical="center"/>
      <protection/>
    </xf>
    <xf numFmtId="0" fontId="4" fillId="0" borderId="0" xfId="64" applyFont="1">
      <alignment vertical="center"/>
      <protection/>
    </xf>
    <xf numFmtId="0" fontId="0" fillId="0" borderId="0" xfId="63">
      <alignment/>
      <protection/>
    </xf>
    <xf numFmtId="0" fontId="25" fillId="0" borderId="0" xfId="64" applyFont="1">
      <alignment vertical="center"/>
      <protection/>
    </xf>
    <xf numFmtId="0" fontId="26" fillId="0" borderId="0" xfId="63" applyFont="1" applyAlignment="1">
      <alignment vertical="center"/>
      <protection/>
    </xf>
    <xf numFmtId="0" fontId="74" fillId="0" borderId="0" xfId="64" applyFont="1" applyAlignment="1">
      <alignment horizontal="center" vertical="center"/>
      <protection/>
    </xf>
    <xf numFmtId="178" fontId="27" fillId="0" borderId="0" xfId="64" applyNumberFormat="1" applyFont="1" applyAlignment="1">
      <alignment horizontal="center"/>
      <protection/>
    </xf>
    <xf numFmtId="178" fontId="27" fillId="0" borderId="0" xfId="64" applyNumberFormat="1" applyFont="1" applyAlignment="1">
      <alignment/>
      <protection/>
    </xf>
    <xf numFmtId="0" fontId="74" fillId="0" borderId="0" xfId="64" applyFont="1">
      <alignment vertical="center"/>
      <protection/>
    </xf>
    <xf numFmtId="0" fontId="28" fillId="0" borderId="0" xfId="64" applyFont="1">
      <alignment vertical="center"/>
      <protection/>
    </xf>
    <xf numFmtId="0" fontId="29" fillId="0" borderId="0" xfId="64" applyFont="1" applyAlignment="1">
      <alignment horizontal="left" vertical="center"/>
      <protection/>
    </xf>
    <xf numFmtId="0" fontId="26" fillId="34" borderId="0" xfId="64" applyFont="1" applyFill="1" applyAlignment="1">
      <alignment horizontal="center" vertical="center" shrinkToFit="1"/>
      <protection/>
    </xf>
    <xf numFmtId="0" fontId="30" fillId="0" borderId="0" xfId="64" applyFont="1" applyAlignment="1">
      <alignment horizontal="center" vertical="center"/>
      <protection/>
    </xf>
    <xf numFmtId="0" fontId="14" fillId="0" borderId="0" xfId="64" applyFont="1" applyAlignment="1">
      <alignment horizontal="center" vertical="center"/>
      <protection/>
    </xf>
    <xf numFmtId="0" fontId="31" fillId="34" borderId="0" xfId="64" applyFont="1" applyFill="1" applyAlignment="1">
      <alignment horizontal="center" vertical="center"/>
      <protection/>
    </xf>
    <xf numFmtId="0" fontId="0" fillId="34" borderId="0" xfId="64" applyFill="1">
      <alignment vertical="center"/>
      <protection/>
    </xf>
    <xf numFmtId="0" fontId="16" fillId="0" borderId="39" xfId="64" applyFont="1" applyBorder="1" applyAlignment="1">
      <alignment horizontal="center" vertical="center"/>
      <protection/>
    </xf>
    <xf numFmtId="0" fontId="16" fillId="0" borderId="0" xfId="64" applyFont="1" applyAlignment="1">
      <alignment horizontal="center" vertical="center"/>
      <protection/>
    </xf>
    <xf numFmtId="0" fontId="0" fillId="35" borderId="0" xfId="64" applyFill="1" applyAlignment="1">
      <alignment horizontal="center" vertical="center"/>
      <protection/>
    </xf>
    <xf numFmtId="0" fontId="0" fillId="0" borderId="0" xfId="63" applyAlignment="1">
      <alignment horizontal="center"/>
      <protection/>
    </xf>
    <xf numFmtId="0" fontId="32" fillId="36" borderId="40" xfId="64" applyFont="1" applyFill="1" applyBorder="1" applyAlignment="1">
      <alignment horizontal="center" vertical="center"/>
      <protection/>
    </xf>
    <xf numFmtId="0" fontId="33" fillId="37" borderId="41" xfId="64" applyFont="1" applyFill="1" applyBorder="1" applyAlignment="1">
      <alignment horizontal="center" vertical="center"/>
      <protection/>
    </xf>
    <xf numFmtId="0" fontId="34" fillId="37" borderId="42" xfId="64" applyFont="1" applyFill="1" applyBorder="1" applyAlignment="1">
      <alignment horizontal="center" vertical="center" wrapText="1"/>
      <protection/>
    </xf>
    <xf numFmtId="0" fontId="33" fillId="37" borderId="42" xfId="64" applyFont="1" applyFill="1" applyBorder="1" applyAlignment="1">
      <alignment horizontal="center" vertical="center"/>
      <protection/>
    </xf>
    <xf numFmtId="0" fontId="32" fillId="36" borderId="43" xfId="64" applyFont="1" applyFill="1" applyBorder="1" applyAlignment="1">
      <alignment horizontal="center" vertical="center"/>
      <protection/>
    </xf>
    <xf numFmtId="185" fontId="0" fillId="34" borderId="44" xfId="64" applyNumberFormat="1" applyFill="1" applyBorder="1" applyAlignment="1">
      <alignment horizontal="center" vertical="center" wrapText="1"/>
      <protection/>
    </xf>
    <xf numFmtId="38" fontId="4" fillId="0" borderId="44" xfId="51" applyFont="1" applyBorder="1" applyAlignment="1">
      <alignment horizontal="center" vertical="center"/>
    </xf>
    <xf numFmtId="0" fontId="32" fillId="36" borderId="45" xfId="64" applyFont="1" applyFill="1" applyBorder="1" applyAlignment="1">
      <alignment horizontal="center" vertical="center"/>
      <protection/>
    </xf>
    <xf numFmtId="185" fontId="0" fillId="34" borderId="39" xfId="64" applyNumberFormat="1" applyFill="1" applyBorder="1" applyAlignment="1">
      <alignment horizontal="center" vertical="center" wrapText="1"/>
      <protection/>
    </xf>
    <xf numFmtId="38" fontId="4" fillId="0" borderId="39" xfId="51" applyFont="1" applyBorder="1" applyAlignment="1">
      <alignment horizontal="center" vertical="center"/>
    </xf>
    <xf numFmtId="185" fontId="0" fillId="34" borderId="46" xfId="64" applyNumberFormat="1" applyFill="1" applyBorder="1" applyAlignment="1">
      <alignment horizontal="center" vertical="center" wrapText="1"/>
      <protection/>
    </xf>
    <xf numFmtId="38" fontId="4" fillId="0" borderId="46" xfId="51" applyFont="1" applyBorder="1" applyAlignment="1">
      <alignment horizontal="center" vertical="center"/>
    </xf>
    <xf numFmtId="185" fontId="0" fillId="34" borderId="47" xfId="64" applyNumberFormat="1" applyFill="1" applyBorder="1" applyAlignment="1">
      <alignment horizontal="center" vertical="center" wrapText="1"/>
      <protection/>
    </xf>
    <xf numFmtId="38" fontId="4" fillId="0" borderId="47" xfId="51" applyFont="1" applyBorder="1" applyAlignment="1">
      <alignment horizontal="center" vertical="center"/>
    </xf>
    <xf numFmtId="0" fontId="32" fillId="36" borderId="48" xfId="64" applyFont="1" applyFill="1" applyBorder="1" applyAlignment="1">
      <alignment horizontal="center" vertical="center"/>
      <protection/>
    </xf>
    <xf numFmtId="185" fontId="0" fillId="34" borderId="49" xfId="64" applyNumberFormat="1" applyFill="1" applyBorder="1" applyAlignment="1">
      <alignment horizontal="center" vertical="center" wrapText="1"/>
      <protection/>
    </xf>
    <xf numFmtId="38" fontId="4" fillId="0" borderId="49" xfId="51" applyFont="1" applyBorder="1" applyAlignment="1">
      <alignment horizontal="center" vertical="center"/>
    </xf>
    <xf numFmtId="0" fontId="4" fillId="0" borderId="0" xfId="64" applyFont="1" applyAlignment="1">
      <alignment horizontal="center" vertical="center"/>
      <protection/>
    </xf>
    <xf numFmtId="0" fontId="35" fillId="35" borderId="0" xfId="64" applyFont="1" applyFill="1" applyAlignment="1">
      <alignment horizontal="center" vertical="center"/>
      <protection/>
    </xf>
    <xf numFmtId="38" fontId="19" fillId="0" borderId="0" xfId="64" applyNumberFormat="1" applyFont="1" applyAlignment="1">
      <alignment horizontal="center" vertical="center"/>
      <protection/>
    </xf>
    <xf numFmtId="0" fontId="19" fillId="0" borderId="0" xfId="64" applyFont="1" applyAlignment="1">
      <alignment horizontal="center" vertical="center"/>
      <protection/>
    </xf>
    <xf numFmtId="0" fontId="33" fillId="0" borderId="0" xfId="64" applyFont="1" applyAlignment="1">
      <alignment horizontal="center" vertical="center"/>
      <protection/>
    </xf>
    <xf numFmtId="0" fontId="35" fillId="0" borderId="0" xfId="64" applyFont="1" applyAlignment="1">
      <alignment horizontal="center" vertical="center"/>
      <protection/>
    </xf>
    <xf numFmtId="0" fontId="33" fillId="0" borderId="0" xfId="64" applyFont="1">
      <alignment vertical="center"/>
      <protection/>
    </xf>
    <xf numFmtId="0" fontId="36" fillId="0" borderId="0" xfId="64" applyFont="1">
      <alignment vertical="center"/>
      <protection/>
    </xf>
    <xf numFmtId="0" fontId="0" fillId="0" borderId="11" xfId="64" applyBorder="1">
      <alignment vertical="center"/>
      <protection/>
    </xf>
    <xf numFmtId="0" fontId="0" fillId="0" borderId="50" xfId="63" applyBorder="1" applyAlignment="1">
      <alignment horizontal="center"/>
      <protection/>
    </xf>
    <xf numFmtId="0" fontId="21" fillId="0" borderId="39" xfId="64" applyFont="1" applyBorder="1" applyAlignment="1">
      <alignment horizontal="center" vertical="center" wrapText="1"/>
      <protection/>
    </xf>
    <xf numFmtId="0" fontId="0" fillId="0" borderId="39" xfId="63" applyBorder="1" applyAlignment="1">
      <alignment horizontal="center"/>
      <protection/>
    </xf>
    <xf numFmtId="0" fontId="21" fillId="0" borderId="47" xfId="64" applyFont="1" applyBorder="1" applyAlignment="1">
      <alignment horizontal="center" vertical="center" wrapText="1"/>
      <protection/>
    </xf>
    <xf numFmtId="0" fontId="6" fillId="38" borderId="0" xfId="62" applyFont="1" applyFill="1">
      <alignment vertical="center"/>
      <protection/>
    </xf>
    <xf numFmtId="182" fontId="94" fillId="0" borderId="51" xfId="50" applyNumberFormat="1" applyFont="1" applyBorder="1" applyAlignment="1" applyProtection="1">
      <alignment vertical="center"/>
      <protection locked="0"/>
    </xf>
    <xf numFmtId="182" fontId="94" fillId="0" borderId="52" xfId="50" applyNumberFormat="1" applyFont="1" applyBorder="1" applyAlignment="1" applyProtection="1">
      <alignment vertical="center"/>
      <protection locked="0"/>
    </xf>
    <xf numFmtId="182" fontId="94" fillId="0" borderId="23" xfId="50" applyNumberFormat="1" applyFont="1" applyBorder="1" applyAlignment="1">
      <alignment vertical="center"/>
    </xf>
    <xf numFmtId="38" fontId="95" fillId="0" borderId="51" xfId="50" applyFont="1" applyBorder="1" applyAlignment="1" applyProtection="1">
      <alignment vertical="center"/>
      <protection locked="0"/>
    </xf>
    <xf numFmtId="0" fontId="94" fillId="0" borderId="53" xfId="62" applyFont="1" applyBorder="1">
      <alignment vertical="center"/>
      <protection/>
    </xf>
    <xf numFmtId="0" fontId="94" fillId="0" borderId="54" xfId="62" applyFont="1" applyBorder="1">
      <alignment vertical="center"/>
      <protection/>
    </xf>
    <xf numFmtId="0" fontId="94" fillId="0" borderId="55" xfId="62" applyFont="1" applyBorder="1">
      <alignment vertical="center"/>
      <protection/>
    </xf>
    <xf numFmtId="0" fontId="94" fillId="0" borderId="56" xfId="62" applyFont="1" applyBorder="1">
      <alignment vertical="center"/>
      <protection/>
    </xf>
    <xf numFmtId="0" fontId="94" fillId="0" borderId="57" xfId="62" applyFont="1" applyBorder="1">
      <alignment vertical="center"/>
      <protection/>
    </xf>
    <xf numFmtId="0" fontId="94" fillId="0" borderId="58" xfId="62" applyFont="1" applyBorder="1">
      <alignment vertical="center"/>
      <protection/>
    </xf>
    <xf numFmtId="38" fontId="95" fillId="0" borderId="52" xfId="50" applyFont="1" applyBorder="1" applyAlignment="1" applyProtection="1">
      <alignment vertical="center"/>
      <protection locked="0"/>
    </xf>
    <xf numFmtId="0" fontId="94" fillId="0" borderId="59" xfId="62" applyFont="1" applyBorder="1">
      <alignment vertical="center"/>
      <protection/>
    </xf>
    <xf numFmtId="0" fontId="94" fillId="0" borderId="60" xfId="62" applyFont="1" applyBorder="1">
      <alignment vertical="center"/>
      <protection/>
    </xf>
    <xf numFmtId="0" fontId="94" fillId="0" borderId="23" xfId="62" applyFont="1" applyBorder="1">
      <alignment vertical="center"/>
      <protection/>
    </xf>
    <xf numFmtId="0" fontId="95" fillId="0" borderId="23" xfId="62" applyFont="1" applyBorder="1" applyAlignment="1">
      <alignment horizontal="right" vertical="center"/>
      <protection/>
    </xf>
    <xf numFmtId="38" fontId="94" fillId="0" borderId="23" xfId="50" applyFont="1" applyBorder="1" applyAlignment="1" applyProtection="1">
      <alignment vertical="center"/>
      <protection hidden="1"/>
    </xf>
    <xf numFmtId="0" fontId="94" fillId="0" borderId="18" xfId="62" applyFont="1" applyBorder="1" applyAlignment="1" applyProtection="1">
      <alignment horizontal="right" vertical="center"/>
      <protection locked="0"/>
    </xf>
    <xf numFmtId="0" fontId="96" fillId="0" borderId="0" xfId="62" applyFont="1" applyAlignment="1" applyProtection="1">
      <alignment horizontal="right" vertical="center"/>
      <protection locked="0"/>
    </xf>
    <xf numFmtId="38" fontId="95" fillId="0" borderId="0" xfId="48" applyFont="1" applyAlignment="1" applyProtection="1">
      <alignment horizontal="right" vertical="center"/>
      <protection locked="0"/>
    </xf>
    <xf numFmtId="0" fontId="95" fillId="0" borderId="0" xfId="62" applyFont="1" applyAlignment="1" applyProtection="1">
      <alignment horizontal="left" vertical="center"/>
      <protection locked="0"/>
    </xf>
    <xf numFmtId="0" fontId="96" fillId="0" borderId="11" xfId="62" applyFont="1" applyBorder="1" applyAlignment="1">
      <alignment horizontal="right" vertical="top"/>
      <protection/>
    </xf>
    <xf numFmtId="38" fontId="95" fillId="0" borderId="11" xfId="48" applyFont="1" applyBorder="1" applyAlignment="1">
      <alignment horizontal="right" vertical="top"/>
    </xf>
    <xf numFmtId="180" fontId="95" fillId="0" borderId="11" xfId="62" applyNumberFormat="1" applyFont="1" applyBorder="1" applyAlignment="1">
      <alignment horizontal="left" vertical="top"/>
      <protection/>
    </xf>
    <xf numFmtId="0" fontId="18" fillId="0" borderId="61" xfId="62" applyFont="1" applyBorder="1" applyAlignment="1" applyProtection="1">
      <alignment horizontal="centerContinuous" vertical="center"/>
      <protection hidden="1" locked="0"/>
    </xf>
    <xf numFmtId="0" fontId="18" fillId="0" borderId="61" xfId="62" applyFont="1" applyBorder="1" applyAlignment="1">
      <alignment horizontal="centerContinuous" vertical="center"/>
      <protection/>
    </xf>
    <xf numFmtId="183" fontId="18" fillId="0" borderId="61" xfId="62" applyNumberFormat="1" applyFont="1" applyBorder="1" applyAlignment="1" applyProtection="1">
      <alignment horizontal="left" vertical="center"/>
      <protection hidden="1"/>
    </xf>
    <xf numFmtId="179" fontId="74" fillId="0" borderId="61" xfId="62" applyNumberFormat="1" applyBorder="1" applyAlignment="1">
      <alignment horizontal="center" vertical="center"/>
      <protection/>
    </xf>
    <xf numFmtId="0" fontId="74" fillId="0" borderId="61" xfId="62" applyBorder="1" applyAlignment="1">
      <alignment horizontal="center" vertical="center"/>
      <protection/>
    </xf>
    <xf numFmtId="186" fontId="74" fillId="0" borderId="61" xfId="62" applyNumberFormat="1" applyBorder="1" applyAlignment="1" applyProtection="1">
      <alignment horizontal="right" vertical="center"/>
      <protection hidden="1"/>
    </xf>
    <xf numFmtId="187" fontId="74" fillId="0" borderId="62" xfId="62" applyNumberFormat="1" applyBorder="1" applyAlignment="1" applyProtection="1">
      <alignment horizontal="left" vertical="center"/>
      <protection hidden="1"/>
    </xf>
    <xf numFmtId="0" fontId="19" fillId="0" borderId="0" xfId="62" applyFont="1" applyAlignment="1" applyProtection="1">
      <alignment horizontal="right" vertical="center"/>
      <protection hidden="1"/>
    </xf>
    <xf numFmtId="176" fontId="19" fillId="0" borderId="0" xfId="62" applyNumberFormat="1" applyFont="1" applyAlignment="1">
      <alignment horizontal="right" vertical="center"/>
      <protection/>
    </xf>
    <xf numFmtId="0" fontId="97" fillId="0" borderId="0" xfId="62" applyFont="1">
      <alignment vertical="center"/>
      <protection/>
    </xf>
    <xf numFmtId="38" fontId="97" fillId="0" borderId="0" xfId="48" applyFont="1" applyAlignment="1">
      <alignment vertical="center"/>
    </xf>
    <xf numFmtId="0" fontId="97" fillId="0" borderId="0" xfId="62" applyFont="1" applyAlignment="1">
      <alignment vertical="top"/>
      <protection/>
    </xf>
    <xf numFmtId="0" fontId="21" fillId="0" borderId="0" xfId="62" applyFont="1" applyAlignment="1">
      <alignment horizontal="right" vertical="center"/>
      <protection/>
    </xf>
    <xf numFmtId="0" fontId="74" fillId="0" borderId="38" xfId="62" applyBorder="1">
      <alignment vertical="center"/>
      <protection/>
    </xf>
    <xf numFmtId="0" fontId="93" fillId="0" borderId="38" xfId="62" applyFont="1" applyBorder="1" applyAlignment="1">
      <alignment horizontal="right" vertical="center"/>
      <protection/>
    </xf>
    <xf numFmtId="38" fontId="74" fillId="0" borderId="38" xfId="50" applyFont="1" applyBorder="1" applyAlignment="1">
      <alignment vertical="center"/>
    </xf>
    <xf numFmtId="179" fontId="94" fillId="0" borderId="32" xfId="62" applyNumberFormat="1" applyFont="1" applyBorder="1" applyAlignment="1">
      <alignment horizontal="center" vertical="center"/>
      <protection/>
    </xf>
    <xf numFmtId="0" fontId="94" fillId="0" borderId="32" xfId="62" applyFont="1" applyBorder="1" applyAlignment="1">
      <alignment horizontal="center" vertical="center"/>
      <protection/>
    </xf>
    <xf numFmtId="0" fontId="94" fillId="0" borderId="62" xfId="62" applyFont="1" applyBorder="1">
      <alignment vertical="center"/>
      <protection/>
    </xf>
    <xf numFmtId="176" fontId="18" fillId="0" borderId="24" xfId="62" applyNumberFormat="1" applyFont="1" applyBorder="1" applyAlignment="1">
      <alignment horizontal="center" vertical="center"/>
      <protection/>
    </xf>
    <xf numFmtId="176" fontId="95" fillId="0" borderId="63" xfId="62" applyNumberFormat="1" applyFont="1" applyBorder="1" applyProtection="1">
      <alignment vertical="center"/>
      <protection locked="0"/>
    </xf>
    <xf numFmtId="176" fontId="95" fillId="0" borderId="64" xfId="62" applyNumberFormat="1" applyFont="1" applyBorder="1" applyProtection="1">
      <alignment vertical="center"/>
      <protection locked="0"/>
    </xf>
    <xf numFmtId="176" fontId="18" fillId="0" borderId="29" xfId="62" applyNumberFormat="1" applyFont="1" applyBorder="1" applyAlignment="1">
      <alignment horizontal="right" vertical="center"/>
      <protection/>
    </xf>
    <xf numFmtId="176" fontId="18" fillId="0" borderId="17" xfId="62" applyNumberFormat="1" applyFont="1" applyBorder="1" applyAlignment="1">
      <alignment horizontal="right" vertical="center"/>
      <protection/>
    </xf>
    <xf numFmtId="176" fontId="95" fillId="0" borderId="65" xfId="62" applyNumberFormat="1" applyFont="1" applyBorder="1" applyProtection="1">
      <alignment vertical="center"/>
      <protection locked="0"/>
    </xf>
    <xf numFmtId="176" fontId="18" fillId="0" borderId="37" xfId="62" applyNumberFormat="1" applyFont="1" applyBorder="1" applyAlignment="1">
      <alignment horizontal="right" vertical="center"/>
      <protection/>
    </xf>
    <xf numFmtId="176" fontId="95" fillId="0" borderId="66" xfId="62" applyNumberFormat="1" applyFont="1" applyBorder="1" applyProtection="1">
      <alignment vertical="center"/>
      <protection locked="0"/>
    </xf>
    <xf numFmtId="176" fontId="74" fillId="0" borderId="22" xfId="62" applyNumberFormat="1" applyBorder="1">
      <alignment vertical="center"/>
      <protection/>
    </xf>
    <xf numFmtId="176" fontId="8" fillId="0" borderId="28" xfId="50" applyNumberFormat="1" applyFont="1" applyBorder="1" applyAlignment="1">
      <alignment horizontal="center" vertical="center"/>
    </xf>
    <xf numFmtId="176" fontId="95" fillId="0" borderId="51" xfId="50" applyNumberFormat="1" applyFont="1" applyBorder="1" applyAlignment="1" applyProtection="1">
      <alignment vertical="center"/>
      <protection locked="0"/>
    </xf>
    <xf numFmtId="176" fontId="95" fillId="0" borderId="52" xfId="50" applyNumberFormat="1" applyFont="1" applyBorder="1" applyAlignment="1" applyProtection="1">
      <alignment vertical="center"/>
      <protection locked="0"/>
    </xf>
    <xf numFmtId="0" fontId="96" fillId="0" borderId="0" xfId="62" applyFont="1" applyAlignment="1">
      <alignment horizontal="center" vertical="center" shrinkToFit="1"/>
      <protection/>
    </xf>
    <xf numFmtId="176" fontId="74" fillId="0" borderId="0" xfId="62" applyNumberFormat="1" applyFill="1">
      <alignment vertical="center"/>
      <protection/>
    </xf>
    <xf numFmtId="176" fontId="98" fillId="0" borderId="0" xfId="62" applyNumberFormat="1" applyFont="1" applyFill="1">
      <alignment vertical="center"/>
      <protection/>
    </xf>
    <xf numFmtId="0" fontId="99" fillId="0" borderId="0" xfId="62" applyFont="1" applyAlignment="1">
      <alignment vertical="center"/>
      <protection/>
    </xf>
    <xf numFmtId="0" fontId="100" fillId="0" borderId="0" xfId="62" applyFont="1" applyAlignment="1">
      <alignment vertical="center"/>
      <protection/>
    </xf>
    <xf numFmtId="0" fontId="74" fillId="0" borderId="0" xfId="62" applyAlignment="1">
      <alignment/>
      <protection/>
    </xf>
    <xf numFmtId="0" fontId="75" fillId="0" borderId="0" xfId="62" applyFont="1">
      <alignment vertical="center"/>
      <protection/>
    </xf>
    <xf numFmtId="176" fontId="101" fillId="0" borderId="0" xfId="62" applyNumberFormat="1" applyFont="1" applyAlignment="1">
      <alignment/>
      <protection/>
    </xf>
    <xf numFmtId="0" fontId="102" fillId="0" borderId="18" xfId="62" applyFont="1" applyBorder="1" applyAlignment="1" applyProtection="1">
      <alignment horizontal="center" vertical="center"/>
      <protection locked="0"/>
    </xf>
    <xf numFmtId="0" fontId="13" fillId="0" borderId="18" xfId="62" applyFont="1" applyBorder="1" applyAlignment="1" applyProtection="1">
      <alignment horizontal="right" vertical="center" wrapText="1"/>
      <protection locked="0"/>
    </xf>
    <xf numFmtId="0" fontId="13" fillId="0" borderId="21" xfId="62" applyFont="1" applyBorder="1" applyAlignment="1" applyProtection="1">
      <alignment horizontal="right" vertical="center" wrapText="1"/>
      <protection locked="0"/>
    </xf>
    <xf numFmtId="0" fontId="0" fillId="0" borderId="62" xfId="0" applyFont="1" applyBorder="1" applyAlignment="1">
      <alignment horizontal="centerContinuous" vertical="center"/>
    </xf>
    <xf numFmtId="38" fontId="103" fillId="0" borderId="0" xfId="50" applyFont="1" applyAlignment="1">
      <alignment vertical="center"/>
    </xf>
    <xf numFmtId="0" fontId="94" fillId="0" borderId="0" xfId="62" applyFont="1">
      <alignment vertical="center"/>
      <protection/>
    </xf>
    <xf numFmtId="38" fontId="94" fillId="0" borderId="0" xfId="48" applyFont="1" applyAlignment="1">
      <alignment vertical="center"/>
    </xf>
    <xf numFmtId="0" fontId="96" fillId="0" borderId="0" xfId="62" applyFont="1">
      <alignment vertical="center"/>
      <protection/>
    </xf>
    <xf numFmtId="0" fontId="103" fillId="0" borderId="0" xfId="62" applyFont="1">
      <alignment vertical="center"/>
      <protection/>
    </xf>
    <xf numFmtId="176" fontId="96" fillId="0" borderId="0" xfId="50" applyNumberFormat="1" applyFont="1" applyAlignment="1">
      <alignment horizontal="right" vertical="center"/>
    </xf>
    <xf numFmtId="38" fontId="96" fillId="0" borderId="0" xfId="50" applyFont="1" applyAlignment="1">
      <alignment horizontal="right" vertical="center"/>
    </xf>
    <xf numFmtId="38" fontId="0" fillId="0" borderId="0" xfId="48" applyFont="1" applyAlignment="1">
      <alignment vertical="center"/>
    </xf>
    <xf numFmtId="176" fontId="94" fillId="0" borderId="0" xfId="50" applyNumberFormat="1" applyFont="1" applyAlignment="1">
      <alignment vertical="center"/>
    </xf>
    <xf numFmtId="38" fontId="94" fillId="0" borderId="0" xfId="50" applyFont="1" applyAlignment="1">
      <alignment vertical="center"/>
    </xf>
    <xf numFmtId="176" fontId="103" fillId="0" borderId="0" xfId="50" applyNumberFormat="1" applyFont="1" applyAlignment="1">
      <alignment vertical="center"/>
    </xf>
    <xf numFmtId="184" fontId="94" fillId="0" borderId="0" xfId="62" applyNumberFormat="1" applyFont="1">
      <alignment vertical="center"/>
      <protection/>
    </xf>
    <xf numFmtId="176" fontId="94" fillId="0" borderId="0" xfId="62" applyNumberFormat="1" applyFont="1">
      <alignment vertical="center"/>
      <protection/>
    </xf>
    <xf numFmtId="0" fontId="8" fillId="0" borderId="22" xfId="62" applyFont="1" applyBorder="1" applyAlignment="1">
      <alignment horizontal="center" vertical="center"/>
      <protection/>
    </xf>
    <xf numFmtId="0" fontId="94" fillId="0" borderId="15" xfId="62" applyFont="1" applyBorder="1" applyAlignment="1">
      <alignment horizontal="left" vertical="center"/>
      <protection/>
    </xf>
    <xf numFmtId="0" fontId="94" fillId="0" borderId="0" xfId="62" applyFont="1" applyProtection="1">
      <alignment vertical="center"/>
      <protection hidden="1"/>
    </xf>
    <xf numFmtId="0" fontId="104" fillId="0" borderId="0" xfId="62" applyFont="1" applyProtection="1">
      <alignment vertical="center"/>
      <protection hidden="1" locked="0"/>
    </xf>
    <xf numFmtId="38" fontId="104" fillId="0" borderId="0" xfId="48" applyFont="1" applyAlignment="1" applyProtection="1">
      <alignment vertical="center"/>
      <protection hidden="1" locked="0"/>
    </xf>
    <xf numFmtId="0" fontId="94" fillId="0" borderId="22" xfId="62" applyFont="1" applyBorder="1">
      <alignment vertical="center"/>
      <protection/>
    </xf>
    <xf numFmtId="0" fontId="96" fillId="0" borderId="0" xfId="62" applyFont="1" applyAlignment="1">
      <alignment horizontal="right" vertical="center"/>
      <protection/>
    </xf>
    <xf numFmtId="0" fontId="96" fillId="0" borderId="0" xfId="62" applyFont="1" applyAlignment="1" applyProtection="1">
      <alignment horizontal="right" vertical="center"/>
      <protection hidden="1"/>
    </xf>
    <xf numFmtId="38" fontId="94" fillId="0" borderId="0" xfId="48" applyFont="1" applyAlignment="1">
      <alignment horizontal="left" vertical="center"/>
    </xf>
    <xf numFmtId="176" fontId="104" fillId="0" borderId="0" xfId="62" applyNumberFormat="1" applyFont="1" applyProtection="1">
      <alignment vertical="center"/>
      <protection hidden="1"/>
    </xf>
    <xf numFmtId="176" fontId="104" fillId="0" borderId="0" xfId="62" applyNumberFormat="1" applyFont="1" applyProtection="1">
      <alignment vertical="center"/>
      <protection hidden="1" locked="0"/>
    </xf>
    <xf numFmtId="182" fontId="104" fillId="0" borderId="0" xfId="48" applyNumberFormat="1" applyFont="1" applyAlignment="1" applyProtection="1">
      <alignment vertical="center"/>
      <protection hidden="1" locked="0"/>
    </xf>
    <xf numFmtId="176" fontId="94" fillId="0" borderId="0" xfId="62" applyNumberFormat="1" applyFont="1" applyProtection="1">
      <alignment vertical="center"/>
      <protection hidden="1"/>
    </xf>
    <xf numFmtId="182" fontId="94" fillId="0" borderId="0" xfId="62" applyNumberFormat="1" applyFont="1" applyProtection="1">
      <alignment vertical="center"/>
      <protection hidden="1"/>
    </xf>
    <xf numFmtId="182" fontId="104" fillId="0" borderId="0" xfId="48" applyNumberFormat="1" applyFont="1" applyAlignment="1">
      <alignment vertical="center"/>
    </xf>
    <xf numFmtId="176" fontId="104" fillId="0" borderId="0" xfId="62" applyNumberFormat="1" applyFont="1">
      <alignment vertical="center"/>
      <protection/>
    </xf>
    <xf numFmtId="38" fontId="104" fillId="0" borderId="0" xfId="48" applyFont="1" applyAlignment="1">
      <alignment vertical="center"/>
    </xf>
    <xf numFmtId="0" fontId="42" fillId="0" borderId="0" xfId="62" applyFont="1" applyAlignment="1">
      <alignment horizontal="right" vertical="center"/>
      <protection/>
    </xf>
    <xf numFmtId="0" fontId="42" fillId="0" borderId="0" xfId="62" applyFont="1">
      <alignment vertical="center"/>
      <protection/>
    </xf>
    <xf numFmtId="176" fontId="42" fillId="0" borderId="0" xfId="62" applyNumberFormat="1" applyFont="1" applyAlignment="1">
      <alignment horizontal="right" vertical="center"/>
      <protection/>
    </xf>
    <xf numFmtId="0" fontId="105" fillId="0" borderId="0" xfId="62" applyFont="1">
      <alignment vertical="center"/>
      <protection/>
    </xf>
    <xf numFmtId="0" fontId="94" fillId="0" borderId="0" xfId="62" applyFont="1" applyAlignment="1">
      <alignment horizontal="left" vertical="center"/>
      <protection/>
    </xf>
    <xf numFmtId="0" fontId="106" fillId="0" borderId="0" xfId="0" applyFont="1" applyAlignment="1">
      <alignment horizontal="left" vertical="center"/>
    </xf>
    <xf numFmtId="0" fontId="107" fillId="0" borderId="0" xfId="0" applyFont="1" applyAlignment="1">
      <alignment horizontal="left" vertical="center"/>
    </xf>
    <xf numFmtId="0" fontId="108" fillId="0" borderId="0" xfId="0" applyFont="1" applyAlignment="1">
      <alignment vertical="top"/>
    </xf>
    <xf numFmtId="0" fontId="8" fillId="0" borderId="67" xfId="62" applyFont="1" applyBorder="1" applyAlignment="1">
      <alignment horizontal="center" vertical="center"/>
      <protection/>
    </xf>
    <xf numFmtId="0" fontId="8" fillId="0" borderId="68" xfId="62" applyFont="1" applyBorder="1" applyAlignment="1">
      <alignment horizontal="center" vertical="center" shrinkToFit="1"/>
      <protection/>
    </xf>
    <xf numFmtId="0" fontId="8" fillId="0" borderId="69" xfId="62" applyFont="1" applyBorder="1" applyAlignment="1">
      <alignment horizontal="center" vertical="center" wrapText="1"/>
      <protection/>
    </xf>
    <xf numFmtId="0" fontId="8" fillId="0" borderId="70" xfId="62" applyFont="1" applyBorder="1" applyAlignment="1">
      <alignment horizontal="center" vertical="center"/>
      <protection/>
    </xf>
    <xf numFmtId="0" fontId="24" fillId="0" borderId="71" xfId="62" applyFont="1" applyBorder="1" applyAlignment="1">
      <alignment horizontal="center" vertical="center"/>
      <protection/>
    </xf>
    <xf numFmtId="0" fontId="4" fillId="0" borderId="72" xfId="62" applyFont="1" applyBorder="1" applyAlignment="1" applyProtection="1">
      <alignment horizontal="center" vertical="center" shrinkToFit="1"/>
      <protection locked="0"/>
    </xf>
    <xf numFmtId="0" fontId="8" fillId="0" borderId="73" xfId="62" applyFont="1" applyBorder="1" applyAlignment="1">
      <alignment horizontal="center" vertical="center" wrapText="1"/>
      <protection/>
    </xf>
    <xf numFmtId="0" fontId="8" fillId="0" borderId="74" xfId="62" applyFont="1" applyBorder="1" applyAlignment="1">
      <alignment horizontal="center" vertical="center"/>
      <protection/>
    </xf>
    <xf numFmtId="0" fontId="8" fillId="0" borderId="75" xfId="62" applyFont="1" applyBorder="1" applyAlignment="1">
      <alignment horizontal="center" vertical="center"/>
      <protection/>
    </xf>
    <xf numFmtId="0" fontId="8" fillId="0" borderId="76" xfId="62" applyFont="1" applyBorder="1" applyAlignment="1" applyProtection="1">
      <alignment horizontal="center" vertical="center"/>
      <protection locked="0"/>
    </xf>
    <xf numFmtId="0" fontId="8" fillId="0" borderId="77" xfId="62" applyFont="1" applyBorder="1" applyAlignment="1">
      <alignment horizontal="center" vertical="center"/>
      <protection/>
    </xf>
    <xf numFmtId="0" fontId="8" fillId="0" borderId="39" xfId="62" applyFont="1" applyBorder="1" applyAlignment="1" applyProtection="1">
      <alignment vertical="center"/>
      <protection locked="0"/>
    </xf>
    <xf numFmtId="0" fontId="8" fillId="0" borderId="12" xfId="62" applyFont="1" applyBorder="1" applyAlignment="1">
      <alignment horizontal="center" vertical="center" shrinkToFit="1"/>
      <protection/>
    </xf>
    <xf numFmtId="0" fontId="8" fillId="0" borderId="78" xfId="62" applyFont="1" applyBorder="1" applyAlignment="1">
      <alignment horizontal="center" vertical="center"/>
      <protection/>
    </xf>
    <xf numFmtId="0" fontId="8" fillId="0" borderId="79" xfId="62" applyFont="1" applyBorder="1" applyAlignment="1">
      <alignment horizontal="center" vertical="top"/>
      <protection/>
    </xf>
    <xf numFmtId="0" fontId="8" fillId="0" borderId="79" xfId="62" applyFont="1" applyBorder="1" applyAlignment="1" applyProtection="1">
      <alignment vertical="top"/>
      <protection locked="0"/>
    </xf>
    <xf numFmtId="0" fontId="8" fillId="0" borderId="80" xfId="62" applyFont="1" applyBorder="1" applyAlignment="1">
      <alignment horizontal="center" vertical="center"/>
      <protection/>
    </xf>
    <xf numFmtId="0" fontId="8" fillId="0" borderId="81" xfId="62" applyFont="1" applyBorder="1" applyAlignment="1">
      <alignment horizontal="center" vertical="center" wrapText="1"/>
      <protection/>
    </xf>
    <xf numFmtId="0" fontId="8" fillId="0" borderId="80" xfId="62" applyFont="1" applyBorder="1" applyAlignment="1" applyProtection="1">
      <alignment horizontal="center" vertical="center"/>
      <protection locked="0"/>
    </xf>
    <xf numFmtId="0" fontId="4" fillId="0" borderId="82" xfId="62" applyFont="1" applyBorder="1" applyAlignment="1" applyProtection="1">
      <alignment horizontal="center" vertical="center" shrinkToFit="1"/>
      <protection locked="0"/>
    </xf>
    <xf numFmtId="0" fontId="24" fillId="0" borderId="82" xfId="62" applyFont="1" applyBorder="1" applyAlignment="1">
      <alignment horizontal="center" vertical="center"/>
      <protection/>
    </xf>
    <xf numFmtId="0" fontId="74" fillId="0" borderId="11" xfId="62" applyBorder="1">
      <alignment vertical="center"/>
      <protection/>
    </xf>
    <xf numFmtId="0" fontId="8" fillId="0" borderId="50" xfId="62" applyFont="1" applyBorder="1" applyAlignment="1">
      <alignment horizontal="center" vertical="center"/>
      <protection/>
    </xf>
    <xf numFmtId="0" fontId="94" fillId="0" borderId="83" xfId="62" applyFont="1" applyBorder="1" applyAlignment="1" applyProtection="1">
      <alignment horizontal="right" vertical="center"/>
      <protection locked="0"/>
    </xf>
    <xf numFmtId="0" fontId="18" fillId="0" borderId="84" xfId="62" applyFont="1" applyBorder="1" applyAlignment="1">
      <alignment horizontal="left" vertical="center"/>
      <protection/>
    </xf>
    <xf numFmtId="0" fontId="8" fillId="0" borderId="85" xfId="62" applyFont="1" applyBorder="1" applyAlignment="1">
      <alignment horizontal="center" vertical="center" wrapText="1" shrinkToFit="1"/>
      <protection/>
    </xf>
    <xf numFmtId="0" fontId="8" fillId="0" borderId="85" xfId="62" applyFont="1" applyBorder="1" applyAlignment="1">
      <alignment horizontal="left" vertical="center"/>
      <protection/>
    </xf>
    <xf numFmtId="178" fontId="18" fillId="0" borderId="85" xfId="62" applyNumberFormat="1" applyFont="1" applyBorder="1" applyAlignment="1">
      <alignment horizontal="left" vertical="center"/>
      <protection/>
    </xf>
    <xf numFmtId="0" fontId="74" fillId="0" borderId="86" xfId="62" applyBorder="1" applyAlignment="1">
      <alignment horizontal="left" vertical="center"/>
      <protection/>
    </xf>
    <xf numFmtId="181" fontId="18" fillId="0" borderId="87" xfId="62" applyNumberFormat="1" applyFont="1" applyBorder="1" applyAlignment="1">
      <alignment horizontal="center" vertical="center"/>
      <protection/>
    </xf>
    <xf numFmtId="0" fontId="18" fillId="0" borderId="38" xfId="62" applyFont="1" applyBorder="1" applyAlignment="1">
      <alignment horizontal="center" vertical="center"/>
      <protection/>
    </xf>
    <xf numFmtId="0" fontId="74" fillId="0" borderId="0" xfId="62" applyBorder="1">
      <alignment vertical="center"/>
      <protection/>
    </xf>
    <xf numFmtId="0" fontId="93" fillId="0" borderId="0" xfId="62" applyFont="1" applyBorder="1" applyAlignment="1">
      <alignment horizontal="right" vertical="center"/>
      <protection/>
    </xf>
    <xf numFmtId="38" fontId="74" fillId="0" borderId="0" xfId="50" applyFont="1" applyBorder="1" applyAlignment="1">
      <alignment vertical="center"/>
    </xf>
    <xf numFmtId="0" fontId="95" fillId="0" borderId="38" xfId="62" applyFont="1" applyBorder="1" applyAlignment="1">
      <alignment horizontal="right" vertical="center"/>
      <protection/>
    </xf>
    <xf numFmtId="38" fontId="94" fillId="0" borderId="38" xfId="50" applyFont="1" applyBorder="1" applyAlignment="1" applyProtection="1">
      <alignment vertical="center"/>
      <protection hidden="1"/>
    </xf>
    <xf numFmtId="0" fontId="95" fillId="0" borderId="0" xfId="62" applyFont="1" applyBorder="1" applyAlignment="1">
      <alignment horizontal="right" vertical="center"/>
      <protection/>
    </xf>
    <xf numFmtId="38" fontId="94" fillId="0" borderId="0" xfId="50" applyFont="1" applyBorder="1" applyAlignment="1" applyProtection="1">
      <alignment vertical="center"/>
      <protection hidden="1"/>
    </xf>
    <xf numFmtId="56" fontId="94" fillId="0" borderId="32" xfId="62" applyNumberFormat="1" applyFont="1" applyBorder="1" applyAlignment="1">
      <alignment horizontal="center" vertical="center"/>
      <protection/>
    </xf>
    <xf numFmtId="56" fontId="94" fillId="0" borderId="62" xfId="62" applyNumberFormat="1" applyFont="1" applyBorder="1">
      <alignment vertical="center"/>
      <protection/>
    </xf>
    <xf numFmtId="14" fontId="94" fillId="0" borderId="32" xfId="62" applyNumberFormat="1" applyFont="1" applyBorder="1" applyAlignment="1">
      <alignment horizontal="center" vertical="center"/>
      <protection/>
    </xf>
    <xf numFmtId="14" fontId="94" fillId="0" borderId="62" xfId="62" applyNumberFormat="1" applyFont="1" applyBorder="1">
      <alignment vertical="center"/>
      <protection/>
    </xf>
    <xf numFmtId="176" fontId="18" fillId="0" borderId="17" xfId="62" applyNumberFormat="1" applyFont="1" applyBorder="1" applyAlignment="1" applyProtection="1">
      <alignment horizontal="left" vertical="center"/>
      <protection locked="0"/>
    </xf>
    <xf numFmtId="176" fontId="18" fillId="0" borderId="88" xfId="62" applyNumberFormat="1" applyFont="1" applyBorder="1" applyAlignment="1" applyProtection="1">
      <alignment horizontal="left" vertical="center"/>
      <protection locked="0"/>
    </xf>
    <xf numFmtId="176" fontId="18" fillId="0" borderId="89" xfId="62" applyNumberFormat="1" applyFont="1" applyBorder="1" applyAlignment="1" applyProtection="1">
      <alignment horizontal="left" vertical="center"/>
      <protection locked="0"/>
    </xf>
    <xf numFmtId="176" fontId="18" fillId="0" borderId="26" xfId="62" applyNumberFormat="1" applyFont="1" applyBorder="1" applyAlignment="1">
      <alignment horizontal="center" vertical="center" shrinkToFit="1"/>
      <protection/>
    </xf>
    <xf numFmtId="0" fontId="0" fillId="0" borderId="25" xfId="0" applyBorder="1" applyAlignment="1">
      <alignment horizontal="center" vertical="center" shrinkToFit="1"/>
    </xf>
    <xf numFmtId="0" fontId="0" fillId="0" borderId="27" xfId="0" applyBorder="1" applyAlignment="1">
      <alignment horizontal="center" vertical="center" shrinkToFit="1"/>
    </xf>
    <xf numFmtId="176" fontId="18" fillId="0" borderId="33" xfId="62" applyNumberFormat="1" applyFont="1" applyBorder="1" applyAlignment="1" applyProtection="1">
      <alignment horizontal="left" vertical="top" wrapText="1"/>
      <protection hidden="1" locked="0"/>
    </xf>
    <xf numFmtId="176" fontId="18" fillId="0" borderId="61" xfId="62" applyNumberFormat="1" applyFont="1" applyBorder="1" applyAlignment="1" applyProtection="1">
      <alignment horizontal="left" vertical="top" wrapText="1"/>
      <protection hidden="1" locked="0"/>
    </xf>
    <xf numFmtId="176" fontId="18" fillId="0" borderId="62" xfId="62" applyNumberFormat="1" applyFont="1" applyBorder="1" applyAlignment="1" applyProtection="1">
      <alignment horizontal="left" vertical="top" wrapText="1"/>
      <protection hidden="1" locked="0"/>
    </xf>
    <xf numFmtId="176" fontId="8" fillId="0" borderId="90" xfId="62" applyNumberFormat="1" applyFont="1" applyBorder="1" applyAlignment="1">
      <alignment horizontal="center" shrinkToFit="1"/>
      <protection/>
    </xf>
    <xf numFmtId="176" fontId="8" fillId="0" borderId="38" xfId="62" applyNumberFormat="1" applyFont="1" applyBorder="1" applyAlignment="1">
      <alignment horizontal="center" shrinkToFit="1"/>
      <protection/>
    </xf>
    <xf numFmtId="176" fontId="8" fillId="0" borderId="91" xfId="62" applyNumberFormat="1" applyFont="1" applyBorder="1" applyAlignment="1">
      <alignment horizontal="center" shrinkToFit="1"/>
      <protection/>
    </xf>
    <xf numFmtId="176" fontId="21" fillId="0" borderId="92" xfId="62" applyNumberFormat="1" applyFont="1" applyBorder="1" applyAlignment="1" applyProtection="1">
      <alignment horizontal="left" vertical="top" wrapText="1"/>
      <protection locked="0"/>
    </xf>
    <xf numFmtId="176" fontId="21" fillId="0" borderId="0" xfId="62" applyNumberFormat="1" applyFont="1" applyAlignment="1" applyProtection="1">
      <alignment horizontal="left" vertical="top" wrapText="1"/>
      <protection locked="0"/>
    </xf>
    <xf numFmtId="176" fontId="21" fillId="0" borderId="93" xfId="62" applyNumberFormat="1" applyFont="1" applyBorder="1" applyAlignment="1" applyProtection="1">
      <alignment horizontal="left" vertical="top" wrapText="1"/>
      <protection locked="0"/>
    </xf>
    <xf numFmtId="176" fontId="21" fillId="0" borderId="94" xfId="62" applyNumberFormat="1" applyFont="1" applyBorder="1" applyAlignment="1" applyProtection="1">
      <alignment horizontal="left" vertical="top" wrapText="1"/>
      <protection locked="0"/>
    </xf>
    <xf numFmtId="176" fontId="21" fillId="0" borderId="77" xfId="62" applyNumberFormat="1" applyFont="1" applyBorder="1" applyAlignment="1" applyProtection="1">
      <alignment horizontal="left" vertical="top" wrapText="1"/>
      <protection locked="0"/>
    </xf>
    <xf numFmtId="176" fontId="21" fillId="0" borderId="75" xfId="62" applyNumberFormat="1" applyFont="1" applyBorder="1" applyAlignment="1" applyProtection="1">
      <alignment horizontal="left" vertical="top" wrapText="1"/>
      <protection locked="0"/>
    </xf>
    <xf numFmtId="176" fontId="94" fillId="0" borderId="64" xfId="62" applyNumberFormat="1" applyFont="1" applyBorder="1" applyAlignment="1" applyProtection="1">
      <alignment horizontal="left" vertical="center" shrinkToFit="1"/>
      <protection locked="0"/>
    </xf>
    <xf numFmtId="176" fontId="94" fillId="0" borderId="53" xfId="62" applyNumberFormat="1" applyFont="1" applyBorder="1" applyAlignment="1" applyProtection="1">
      <alignment horizontal="left" vertical="center" shrinkToFit="1"/>
      <protection locked="0"/>
    </xf>
    <xf numFmtId="176" fontId="94" fillId="0" borderId="54" xfId="62" applyNumberFormat="1" applyFont="1" applyBorder="1" applyAlignment="1" applyProtection="1">
      <alignment horizontal="left" vertical="center" shrinkToFit="1"/>
      <protection locked="0"/>
    </xf>
    <xf numFmtId="0" fontId="0" fillId="0" borderId="53" xfId="0" applyFont="1" applyBorder="1" applyAlignment="1">
      <alignment horizontal="left" vertical="center" shrinkToFit="1"/>
    </xf>
    <xf numFmtId="0" fontId="0" fillId="0" borderId="54" xfId="0" applyFont="1" applyBorder="1" applyAlignment="1">
      <alignment horizontal="left" vertical="center" shrinkToFit="1"/>
    </xf>
    <xf numFmtId="0" fontId="18" fillId="0" borderId="90" xfId="62" applyFont="1" applyBorder="1" applyAlignment="1">
      <alignment horizontal="center" shrinkToFit="1"/>
      <protection/>
    </xf>
    <xf numFmtId="0" fontId="18" fillId="0" borderId="38" xfId="62" applyFont="1" applyBorder="1" applyAlignment="1">
      <alignment horizontal="center" shrinkToFit="1"/>
      <protection/>
    </xf>
    <xf numFmtId="0" fontId="18" fillId="0" borderId="91" xfId="62" applyFont="1" applyBorder="1" applyAlignment="1">
      <alignment horizontal="center" shrinkToFit="1"/>
      <protection/>
    </xf>
    <xf numFmtId="176" fontId="8" fillId="0" borderId="95" xfId="62" applyNumberFormat="1" applyFont="1" applyBorder="1" applyAlignment="1" applyProtection="1">
      <alignment horizontal="left" vertical="top" wrapText="1"/>
      <protection locked="0"/>
    </xf>
    <xf numFmtId="176" fontId="8" fillId="0" borderId="0" xfId="62" applyNumberFormat="1" applyFont="1" applyAlignment="1" applyProtection="1">
      <alignment horizontal="left" vertical="top" wrapText="1"/>
      <protection locked="0"/>
    </xf>
    <xf numFmtId="176" fontId="8" fillId="0" borderId="96" xfId="62" applyNumberFormat="1" applyFont="1" applyBorder="1" applyAlignment="1" applyProtection="1">
      <alignment horizontal="left" vertical="top" wrapText="1"/>
      <protection locked="0"/>
    </xf>
    <xf numFmtId="176" fontId="8" fillId="0" borderId="97" xfId="62" applyNumberFormat="1" applyFont="1" applyBorder="1" applyAlignment="1" applyProtection="1">
      <alignment horizontal="left" vertical="top" wrapText="1"/>
      <protection locked="0"/>
    </xf>
    <xf numFmtId="176" fontId="8" fillId="0" borderId="11" xfId="62" applyNumberFormat="1" applyFont="1" applyBorder="1" applyAlignment="1" applyProtection="1">
      <alignment horizontal="left" vertical="top" wrapText="1"/>
      <protection locked="0"/>
    </xf>
    <xf numFmtId="176" fontId="8" fillId="0" borderId="98" xfId="62" applyNumberFormat="1" applyFont="1" applyBorder="1" applyAlignment="1" applyProtection="1">
      <alignment horizontal="left" vertical="top" wrapText="1"/>
      <protection locked="0"/>
    </xf>
    <xf numFmtId="177" fontId="96" fillId="0" borderId="0" xfId="62" applyNumberFormat="1" applyFont="1" applyAlignment="1">
      <alignment horizontal="left" vertical="center" shrinkToFit="1"/>
      <protection/>
    </xf>
    <xf numFmtId="176" fontId="0" fillId="0" borderId="0" xfId="62" applyNumberFormat="1" applyFont="1" applyAlignment="1">
      <alignment horizontal="left" vertical="center" wrapText="1" shrinkToFit="1"/>
      <protection/>
    </xf>
    <xf numFmtId="176" fontId="13" fillId="0" borderId="0" xfId="62" applyNumberFormat="1" applyFont="1" applyAlignment="1">
      <alignment horizontal="left" vertical="center"/>
      <protection/>
    </xf>
    <xf numFmtId="176" fontId="15" fillId="0" borderId="0" xfId="62" applyNumberFormat="1" applyFont="1" applyAlignment="1">
      <alignment horizontal="left" vertical="center" indent="1"/>
      <protection/>
    </xf>
    <xf numFmtId="0" fontId="20" fillId="0" borderId="99" xfId="62" applyFont="1" applyBorder="1" applyAlignment="1">
      <alignment horizontal="left" vertical="center"/>
      <protection/>
    </xf>
    <xf numFmtId="176" fontId="94" fillId="0" borderId="63" xfId="62" applyNumberFormat="1" applyFont="1" applyBorder="1" applyAlignment="1" applyProtection="1">
      <alignment horizontal="left" vertical="center" shrinkToFit="1"/>
      <protection locked="0"/>
    </xf>
    <xf numFmtId="176" fontId="94" fillId="0" borderId="59" xfId="62" applyNumberFormat="1" applyFont="1" applyBorder="1" applyAlignment="1" applyProtection="1">
      <alignment horizontal="left" vertical="center" shrinkToFit="1"/>
      <protection locked="0"/>
    </xf>
    <xf numFmtId="176" fontId="94" fillId="0" borderId="60" xfId="62" applyNumberFormat="1" applyFont="1" applyBorder="1" applyAlignment="1" applyProtection="1">
      <alignment horizontal="left" vertical="center" shrinkToFit="1"/>
      <protection locked="0"/>
    </xf>
    <xf numFmtId="176" fontId="94" fillId="0" borderId="65" xfId="62" applyNumberFormat="1" applyFont="1" applyBorder="1" applyAlignment="1" applyProtection="1">
      <alignment horizontal="left" vertical="center" shrinkToFit="1"/>
      <protection locked="0"/>
    </xf>
    <xf numFmtId="0" fontId="0" fillId="0" borderId="55" xfId="0" applyFont="1" applyBorder="1" applyAlignment="1">
      <alignment horizontal="left" vertical="center" shrinkToFit="1"/>
    </xf>
    <xf numFmtId="0" fontId="0" fillId="0" borderId="56" xfId="0" applyFont="1" applyBorder="1" applyAlignment="1">
      <alignment horizontal="left" vertical="center" shrinkToFit="1"/>
    </xf>
    <xf numFmtId="176" fontId="18" fillId="0" borderId="100" xfId="62" applyNumberFormat="1" applyFont="1" applyBorder="1" applyAlignment="1" applyProtection="1">
      <alignment horizontal="left" vertical="center"/>
      <protection locked="0"/>
    </xf>
    <xf numFmtId="176" fontId="94" fillId="0" borderId="101" xfId="62" applyNumberFormat="1" applyFont="1" applyBorder="1" applyAlignment="1" applyProtection="1">
      <alignment horizontal="left" vertical="center" shrinkToFit="1"/>
      <protection locked="0"/>
    </xf>
    <xf numFmtId="0" fontId="0" fillId="0" borderId="102" xfId="0" applyFont="1" applyBorder="1" applyAlignment="1">
      <alignment horizontal="left" vertical="center" shrinkToFit="1"/>
    </xf>
    <xf numFmtId="0" fontId="0" fillId="0" borderId="103" xfId="0" applyFont="1" applyBorder="1" applyAlignment="1">
      <alignment horizontal="left" vertical="center" shrinkToFit="1"/>
    </xf>
    <xf numFmtId="0" fontId="95" fillId="0" borderId="101" xfId="62" applyFont="1" applyBorder="1" applyAlignment="1" applyProtection="1">
      <alignment horizontal="left" vertical="center"/>
      <protection locked="0"/>
    </xf>
    <xf numFmtId="0" fontId="95" fillId="0" borderId="102" xfId="62" applyFont="1" applyBorder="1" applyAlignment="1" applyProtection="1">
      <alignment horizontal="left" vertical="center"/>
      <protection locked="0"/>
    </xf>
    <xf numFmtId="0" fontId="95" fillId="0" borderId="103" xfId="62" applyFont="1" applyBorder="1" applyAlignment="1" applyProtection="1">
      <alignment horizontal="left" vertical="center"/>
      <protection locked="0"/>
    </xf>
    <xf numFmtId="178" fontId="18" fillId="0" borderId="16" xfId="62" applyNumberFormat="1" applyFont="1" applyBorder="1" applyAlignment="1">
      <alignment horizontal="distributed" vertical="center"/>
      <protection/>
    </xf>
    <xf numFmtId="178" fontId="18" fillId="0" borderId="17" xfId="62" applyNumberFormat="1" applyFont="1" applyBorder="1" applyAlignment="1">
      <alignment horizontal="distributed" vertical="center"/>
      <protection/>
    </xf>
    <xf numFmtId="178" fontId="18" fillId="0" borderId="104" xfId="62" applyNumberFormat="1" applyFont="1" applyBorder="1" applyAlignment="1">
      <alignment horizontal="distributed" vertical="center"/>
      <protection/>
    </xf>
    <xf numFmtId="178" fontId="20" fillId="0" borderId="19" xfId="62" applyNumberFormat="1" applyFont="1" applyBorder="1" applyAlignment="1">
      <alignment horizontal="distributed" vertical="center"/>
      <protection/>
    </xf>
    <xf numFmtId="178" fontId="20" fillId="0" borderId="20" xfId="62" applyNumberFormat="1" applyFont="1" applyBorder="1" applyAlignment="1">
      <alignment horizontal="distributed" vertical="center"/>
      <protection/>
    </xf>
    <xf numFmtId="178" fontId="20" fillId="0" borderId="105" xfId="62" applyNumberFormat="1" applyFont="1" applyBorder="1" applyAlignment="1">
      <alignment horizontal="distributed" vertical="center"/>
      <protection/>
    </xf>
    <xf numFmtId="0" fontId="18" fillId="0" borderId="33" xfId="62" applyFont="1" applyBorder="1" applyAlignment="1">
      <alignment horizontal="center" vertical="center"/>
      <protection/>
    </xf>
    <xf numFmtId="0" fontId="18" fillId="0" borderId="61" xfId="62" applyFont="1" applyBorder="1" applyAlignment="1">
      <alignment horizontal="center" vertical="center"/>
      <protection/>
    </xf>
    <xf numFmtId="0" fontId="18" fillId="0" borderId="62" xfId="62" applyFont="1" applyBorder="1" applyAlignment="1">
      <alignment horizontal="center" vertical="center"/>
      <protection/>
    </xf>
    <xf numFmtId="0" fontId="0" fillId="0" borderId="106" xfId="62" applyFont="1" applyBorder="1" applyAlignment="1" applyProtection="1">
      <alignment horizontal="left" vertical="center" shrinkToFit="1"/>
      <protection locked="0"/>
    </xf>
    <xf numFmtId="0" fontId="0" fillId="0" borderId="73" xfId="62" applyFont="1" applyBorder="1" applyAlignment="1" applyProtection="1">
      <alignment horizontal="left" vertical="center" shrinkToFit="1"/>
      <protection locked="0"/>
    </xf>
    <xf numFmtId="0" fontId="0" fillId="0" borderId="107" xfId="62" applyFont="1" applyBorder="1" applyAlignment="1" applyProtection="1">
      <alignment horizontal="left" vertical="center" shrinkToFit="1"/>
      <protection locked="0"/>
    </xf>
    <xf numFmtId="0" fontId="0" fillId="0" borderId="108" xfId="62" applyFont="1" applyBorder="1" applyAlignment="1" applyProtection="1">
      <alignment horizontal="left" vertical="center" shrinkToFit="1"/>
      <protection locked="0"/>
    </xf>
    <xf numFmtId="0" fontId="0" fillId="0" borderId="109" xfId="62" applyFont="1" applyBorder="1" applyAlignment="1" applyProtection="1">
      <alignment horizontal="left" vertical="center" shrinkToFit="1"/>
      <protection locked="0"/>
    </xf>
    <xf numFmtId="0" fontId="18" fillId="0" borderId="88" xfId="62" applyFont="1" applyBorder="1" applyAlignment="1" applyProtection="1">
      <alignment horizontal="left" vertical="center"/>
      <protection locked="0"/>
    </xf>
    <xf numFmtId="0" fontId="18" fillId="0" borderId="89" xfId="62" applyFont="1" applyBorder="1" applyAlignment="1" applyProtection="1">
      <alignment horizontal="left" vertical="center"/>
      <protection locked="0"/>
    </xf>
    <xf numFmtId="0" fontId="8" fillId="0" borderId="90" xfId="62" applyFont="1" applyBorder="1" applyAlignment="1">
      <alignment horizontal="center" shrinkToFit="1"/>
      <protection/>
    </xf>
    <xf numFmtId="0" fontId="8" fillId="0" borderId="38" xfId="62" applyFont="1" applyBorder="1" applyAlignment="1">
      <alignment horizontal="center" shrinkToFit="1"/>
      <protection/>
    </xf>
    <xf numFmtId="0" fontId="8" fillId="0" borderId="91" xfId="62" applyFont="1" applyBorder="1" applyAlignment="1">
      <alignment horizontal="center" shrinkToFit="1"/>
      <protection/>
    </xf>
    <xf numFmtId="0" fontId="21" fillId="0" borderId="92" xfId="62" applyFont="1" applyBorder="1" applyAlignment="1" applyProtection="1">
      <alignment horizontal="left" vertical="top" wrapText="1"/>
      <protection locked="0"/>
    </xf>
    <xf numFmtId="0" fontId="21" fillId="0" borderId="0" xfId="62" applyFont="1" applyAlignment="1" applyProtection="1">
      <alignment horizontal="left" vertical="top" wrapText="1"/>
      <protection locked="0"/>
    </xf>
    <xf numFmtId="0" fontId="21" fillId="0" borderId="93" xfId="62" applyFont="1" applyBorder="1" applyAlignment="1" applyProtection="1">
      <alignment horizontal="left" vertical="top" wrapText="1"/>
      <protection locked="0"/>
    </xf>
    <xf numFmtId="0" fontId="21" fillId="0" borderId="94" xfId="62" applyFont="1" applyBorder="1" applyAlignment="1" applyProtection="1">
      <alignment horizontal="left" vertical="top" wrapText="1"/>
      <protection locked="0"/>
    </xf>
    <xf numFmtId="0" fontId="21" fillId="0" borderId="77" xfId="62" applyFont="1" applyBorder="1" applyAlignment="1" applyProtection="1">
      <alignment horizontal="left" vertical="top" wrapText="1"/>
      <protection locked="0"/>
    </xf>
    <xf numFmtId="0" fontId="21" fillId="0" borderId="75" xfId="62" applyFont="1" applyBorder="1" applyAlignment="1" applyProtection="1">
      <alignment horizontal="left" vertical="top" wrapText="1"/>
      <protection locked="0"/>
    </xf>
    <xf numFmtId="0" fontId="18" fillId="0" borderId="17" xfId="62" applyFont="1" applyBorder="1" applyAlignment="1" applyProtection="1">
      <alignment horizontal="left" vertical="center"/>
      <protection locked="0"/>
    </xf>
    <xf numFmtId="0" fontId="95" fillId="0" borderId="63" xfId="62" applyFont="1" applyBorder="1" applyAlignment="1" applyProtection="1">
      <alignment horizontal="left" vertical="center"/>
      <protection locked="0"/>
    </xf>
    <xf numFmtId="0" fontId="95" fillId="0" borderId="59" xfId="62" applyFont="1" applyBorder="1" applyAlignment="1" applyProtection="1">
      <alignment horizontal="left" vertical="center"/>
      <protection locked="0"/>
    </xf>
    <xf numFmtId="0" fontId="95" fillId="0" borderId="60" xfId="62" applyFont="1" applyBorder="1" applyAlignment="1" applyProtection="1">
      <alignment horizontal="left" vertical="center"/>
      <protection locked="0"/>
    </xf>
    <xf numFmtId="183" fontId="18" fillId="0" borderId="33" xfId="62" applyNumberFormat="1" applyFont="1" applyBorder="1" applyAlignment="1" applyProtection="1">
      <alignment horizontal="center" vertical="center"/>
      <protection hidden="1"/>
    </xf>
    <xf numFmtId="183" fontId="18" fillId="0" borderId="62" xfId="62" applyNumberFormat="1" applyFont="1" applyBorder="1" applyAlignment="1" applyProtection="1">
      <alignment horizontal="center" vertical="center"/>
      <protection hidden="1"/>
    </xf>
    <xf numFmtId="0" fontId="8" fillId="0" borderId="110" xfId="62" applyFont="1" applyBorder="1" applyAlignment="1">
      <alignment horizontal="center" shrinkToFit="1"/>
      <protection/>
    </xf>
    <xf numFmtId="0" fontId="21" fillId="0" borderId="111" xfId="62" applyFont="1" applyBorder="1" applyAlignment="1" applyProtection="1">
      <alignment horizontal="left" vertical="top" wrapText="1"/>
      <protection locked="0"/>
    </xf>
    <xf numFmtId="0" fontId="21" fillId="0" borderId="0" xfId="62" applyFont="1" applyBorder="1" applyAlignment="1" applyProtection="1">
      <alignment horizontal="left" vertical="top" wrapText="1"/>
      <protection locked="0"/>
    </xf>
    <xf numFmtId="0" fontId="21" fillId="0" borderId="112" xfId="62" applyFont="1" applyBorder="1" applyAlignment="1" applyProtection="1">
      <alignment horizontal="left" vertical="top" wrapText="1"/>
      <protection locked="0"/>
    </xf>
    <xf numFmtId="0" fontId="21" fillId="0" borderId="113" xfId="62" applyFont="1" applyBorder="1" applyAlignment="1" applyProtection="1">
      <alignment horizontal="left" vertical="top" wrapText="1"/>
      <protection locked="0"/>
    </xf>
    <xf numFmtId="0" fontId="18" fillId="0" borderId="17" xfId="62" applyFont="1" applyBorder="1" applyAlignment="1" applyProtection="1" quotePrefix="1">
      <alignment horizontal="left" vertical="center"/>
      <protection locked="0"/>
    </xf>
    <xf numFmtId="0" fontId="95" fillId="0" borderId="64" xfId="62" applyFont="1" applyBorder="1" applyAlignment="1" applyProtection="1">
      <alignment horizontal="left" vertical="center"/>
      <protection locked="0"/>
    </xf>
    <xf numFmtId="0" fontId="95" fillId="0" borderId="53" xfId="62" applyFont="1" applyBorder="1" applyAlignment="1" applyProtection="1">
      <alignment horizontal="left" vertical="center"/>
      <protection locked="0"/>
    </xf>
    <xf numFmtId="0" fontId="95" fillId="0" borderId="54" xfId="62" applyFont="1" applyBorder="1" applyAlignment="1" applyProtection="1">
      <alignment horizontal="left" vertical="center"/>
      <protection locked="0"/>
    </xf>
    <xf numFmtId="0" fontId="0" fillId="0" borderId="114" xfId="62" applyFont="1" applyBorder="1" applyAlignment="1" applyProtection="1">
      <alignment horizontal="left" vertical="center" shrinkToFit="1"/>
      <protection locked="0"/>
    </xf>
    <xf numFmtId="0" fontId="8" fillId="0" borderId="115" xfId="62" applyFont="1" applyBorder="1" applyAlignment="1" applyProtection="1">
      <alignment horizontal="left" vertical="center"/>
      <protection locked="0"/>
    </xf>
    <xf numFmtId="0" fontId="8" fillId="0" borderId="11" xfId="62" applyFont="1" applyBorder="1" applyAlignment="1" applyProtection="1">
      <alignment horizontal="left" vertical="center"/>
      <protection locked="0"/>
    </xf>
    <xf numFmtId="0" fontId="8" fillId="0" borderId="116" xfId="62" applyFont="1" applyBorder="1" applyAlignment="1" applyProtection="1">
      <alignment horizontal="left" vertical="center"/>
      <protection locked="0"/>
    </xf>
    <xf numFmtId="0" fontId="8" fillId="0" borderId="11" xfId="62" applyFont="1" applyBorder="1" applyAlignment="1" applyProtection="1">
      <alignment horizontal="left" vertical="center" wrapText="1"/>
      <protection locked="0"/>
    </xf>
    <xf numFmtId="0" fontId="8" fillId="0" borderId="98" xfId="62" applyFont="1" applyBorder="1" applyAlignment="1" applyProtection="1">
      <alignment horizontal="left" vertical="center" wrapText="1"/>
      <protection locked="0"/>
    </xf>
    <xf numFmtId="0" fontId="8" fillId="0" borderId="95" xfId="62" applyFont="1" applyBorder="1" applyAlignment="1" applyProtection="1">
      <alignment horizontal="left" vertical="top" wrapText="1"/>
      <protection locked="0"/>
    </xf>
    <xf numFmtId="0" fontId="8" fillId="0" borderId="0" xfId="62" applyFont="1" applyAlignment="1" applyProtection="1">
      <alignment horizontal="left" vertical="top" wrapText="1"/>
      <protection locked="0"/>
    </xf>
    <xf numFmtId="0" fontId="8" fillId="0" borderId="96" xfId="62" applyFont="1" applyBorder="1" applyAlignment="1" applyProtection="1">
      <alignment horizontal="left" vertical="top" wrapText="1"/>
      <protection locked="0"/>
    </xf>
    <xf numFmtId="0" fontId="8" fillId="0" borderId="97" xfId="62" applyFont="1" applyBorder="1" applyAlignment="1" applyProtection="1">
      <alignment horizontal="left" vertical="top" wrapText="1"/>
      <protection locked="0"/>
    </xf>
    <xf numFmtId="0" fontId="8" fillId="0" borderId="11" xfId="62" applyFont="1" applyBorder="1" applyAlignment="1" applyProtection="1">
      <alignment horizontal="left" vertical="top" wrapText="1"/>
      <protection locked="0"/>
    </xf>
    <xf numFmtId="0" fontId="8" fillId="0" borderId="98" xfId="62" applyFont="1" applyBorder="1" applyAlignment="1" applyProtection="1">
      <alignment horizontal="left" vertical="top" wrapText="1"/>
      <protection locked="0"/>
    </xf>
    <xf numFmtId="0" fontId="18" fillId="0" borderId="117" xfId="62" applyFont="1" applyBorder="1" applyAlignment="1">
      <alignment horizontal="distributed" vertical="center"/>
      <protection/>
    </xf>
    <xf numFmtId="0" fontId="18" fillId="0" borderId="77" xfId="62" applyFont="1" applyBorder="1" applyAlignment="1">
      <alignment horizontal="distributed" vertical="center"/>
      <protection/>
    </xf>
    <xf numFmtId="0" fontId="18" fillId="0" borderId="118" xfId="62" applyFont="1" applyBorder="1" applyAlignment="1">
      <alignment horizontal="distributed" vertical="center"/>
      <protection/>
    </xf>
    <xf numFmtId="0" fontId="97" fillId="0" borderId="0" xfId="62" applyFont="1" applyAlignment="1">
      <alignment horizontal="left" vertical="center" wrapText="1"/>
      <protection/>
    </xf>
    <xf numFmtId="14" fontId="18" fillId="0" borderId="119" xfId="62" applyNumberFormat="1" applyFont="1" applyBorder="1" applyAlignment="1" applyProtection="1">
      <alignment horizontal="center" vertical="center"/>
      <protection locked="0"/>
    </xf>
    <xf numFmtId="0" fontId="18" fillId="0" borderId="99" xfId="62" applyNumberFormat="1" applyFont="1" applyBorder="1" applyAlignment="1" applyProtection="1">
      <alignment horizontal="center" vertical="center"/>
      <protection locked="0"/>
    </xf>
    <xf numFmtId="0" fontId="18" fillId="0" borderId="120" xfId="62" applyNumberFormat="1" applyFont="1" applyBorder="1" applyAlignment="1" applyProtection="1">
      <alignment horizontal="center" vertical="center"/>
      <protection locked="0"/>
    </xf>
    <xf numFmtId="0" fontId="18" fillId="0" borderId="121" xfId="62" applyFont="1" applyBorder="1" applyAlignment="1" applyProtection="1">
      <alignment horizontal="left" vertical="center"/>
      <protection locked="0"/>
    </xf>
    <xf numFmtId="0" fontId="18" fillId="0" borderId="85" xfId="62" applyFont="1" applyBorder="1" applyAlignment="1" applyProtection="1">
      <alignment horizontal="left" vertical="center"/>
      <protection locked="0"/>
    </xf>
    <xf numFmtId="0" fontId="18" fillId="0" borderId="86" xfId="62" applyFont="1" applyBorder="1" applyAlignment="1" applyProtection="1">
      <alignment horizontal="left" vertical="center"/>
      <protection locked="0"/>
    </xf>
    <xf numFmtId="0" fontId="18" fillId="0" borderId="22" xfId="62" applyFont="1" applyBorder="1" applyAlignment="1" applyProtection="1">
      <alignment horizontal="left" vertical="center" shrinkToFit="1"/>
      <protection locked="0"/>
    </xf>
    <xf numFmtId="0" fontId="18" fillId="0" borderId="122" xfId="62" applyFont="1" applyBorder="1" applyAlignment="1" applyProtection="1">
      <alignment horizontal="left" vertical="center" shrinkToFit="1"/>
      <protection locked="0"/>
    </xf>
    <xf numFmtId="0" fontId="8" fillId="0" borderId="123" xfId="62" applyFont="1" applyBorder="1" applyAlignment="1" applyProtection="1">
      <alignment horizontal="left" vertical="center"/>
      <protection locked="0"/>
    </xf>
    <xf numFmtId="0" fontId="8" fillId="0" borderId="70" xfId="62" applyFont="1" applyBorder="1" applyAlignment="1" applyProtection="1">
      <alignment horizontal="left" vertical="center"/>
      <protection locked="0"/>
    </xf>
    <xf numFmtId="0" fontId="8" fillId="0" borderId="124" xfId="62" applyFont="1" applyBorder="1" applyAlignment="1" applyProtection="1">
      <alignment horizontal="left" vertical="center"/>
      <protection locked="0"/>
    </xf>
    <xf numFmtId="0" fontId="8" fillId="0" borderId="125" xfId="62" applyFont="1" applyBorder="1" applyAlignment="1" applyProtection="1">
      <alignment horizontal="left" vertical="center"/>
      <protection locked="0"/>
    </xf>
    <xf numFmtId="0" fontId="22" fillId="0" borderId="0" xfId="62" applyFont="1" applyAlignment="1">
      <alignment horizontal="left" vertical="center"/>
      <protection/>
    </xf>
    <xf numFmtId="0" fontId="8" fillId="0" borderId="0" xfId="62" applyFont="1" applyAlignment="1">
      <alignment horizontal="left" vertical="center"/>
      <protection/>
    </xf>
    <xf numFmtId="0" fontId="8" fillId="0" borderId="0" xfId="62" applyFont="1" applyAlignment="1">
      <alignment horizontal="left" vertical="top" wrapText="1"/>
      <protection/>
    </xf>
    <xf numFmtId="0" fontId="8" fillId="0" borderId="0" xfId="62" applyFont="1" applyAlignment="1">
      <alignment horizontal="left" vertical="top"/>
      <protection/>
    </xf>
    <xf numFmtId="0" fontId="109" fillId="0" borderId="0" xfId="62" applyFont="1" applyAlignment="1">
      <alignment horizontal="left" vertical="center" wrapText="1"/>
      <protection/>
    </xf>
    <xf numFmtId="0" fontId="8" fillId="0" borderId="126" xfId="62" applyFont="1" applyBorder="1" applyAlignment="1" applyProtection="1">
      <alignment horizontal="left" vertical="center"/>
      <protection locked="0"/>
    </xf>
    <xf numFmtId="0" fontId="8" fillId="0" borderId="83" xfId="62" applyFont="1" applyBorder="1" applyAlignment="1" applyProtection="1">
      <alignment horizontal="left" vertical="center"/>
      <protection locked="0"/>
    </xf>
    <xf numFmtId="0" fontId="8" fillId="0" borderId="127" xfId="62" applyFont="1" applyBorder="1" applyAlignment="1" applyProtection="1">
      <alignment horizontal="left" vertical="center" wrapText="1"/>
      <protection locked="0"/>
    </xf>
    <xf numFmtId="0" fontId="95" fillId="0" borderId="65" xfId="62" applyFont="1" applyBorder="1" applyAlignment="1" applyProtection="1">
      <alignment horizontal="left" vertical="center"/>
      <protection locked="0"/>
    </xf>
    <xf numFmtId="0" fontId="95" fillId="0" borderId="55" xfId="62" applyFont="1" applyBorder="1" applyAlignment="1" applyProtection="1">
      <alignment horizontal="left" vertical="center"/>
      <protection locked="0"/>
    </xf>
    <xf numFmtId="0" fontId="95" fillId="0" borderId="56" xfId="62" applyFont="1" applyBorder="1" applyAlignment="1" applyProtection="1">
      <alignment horizontal="left" vertical="center"/>
      <protection locked="0"/>
    </xf>
    <xf numFmtId="178" fontId="18" fillId="0" borderId="128" xfId="62" applyNumberFormat="1" applyFont="1" applyBorder="1" applyAlignment="1" applyProtection="1">
      <alignment horizontal="center" vertical="center"/>
      <protection locked="0"/>
    </xf>
    <xf numFmtId="178" fontId="18" fillId="0" borderId="85" xfId="62" applyNumberFormat="1" applyFont="1" applyBorder="1" applyAlignment="1" applyProtection="1">
      <alignment horizontal="center" vertical="center"/>
      <protection locked="0"/>
    </xf>
    <xf numFmtId="178" fontId="18" fillId="0" borderId="120" xfId="62" applyNumberFormat="1" applyFont="1" applyBorder="1" applyAlignment="1" applyProtection="1">
      <alignment horizontal="center" vertical="center"/>
      <protection locked="0"/>
    </xf>
    <xf numFmtId="0" fontId="18" fillId="0" borderId="129" xfId="62" applyFont="1" applyBorder="1" applyAlignment="1" applyProtection="1">
      <alignment horizontal="left" vertical="center"/>
      <protection locked="0"/>
    </xf>
    <xf numFmtId="0" fontId="18" fillId="0" borderId="130" xfId="62" applyFont="1" applyBorder="1" applyAlignment="1" applyProtection="1">
      <alignment horizontal="left" vertical="center" shrinkToFit="1"/>
      <protection locked="0"/>
    </xf>
    <xf numFmtId="0" fontId="18" fillId="0" borderId="131" xfId="62" applyFont="1" applyBorder="1" applyAlignment="1" applyProtection="1">
      <alignment horizontal="left" vertical="center" shrinkToFit="1"/>
      <protection locked="0"/>
    </xf>
    <xf numFmtId="0" fontId="18" fillId="0" borderId="132" xfId="62" applyFont="1" applyBorder="1" applyAlignment="1" applyProtection="1">
      <alignment horizontal="left" vertical="center" shrinkToFit="1"/>
      <protection locked="0"/>
    </xf>
    <xf numFmtId="0" fontId="8" fillId="0" borderId="77" xfId="62" applyFont="1" applyBorder="1" applyAlignment="1" applyProtection="1">
      <alignment horizontal="left" vertical="center"/>
      <protection locked="0"/>
    </xf>
    <xf numFmtId="0" fontId="8" fillId="0" borderId="118" xfId="62" applyFont="1" applyBorder="1" applyAlignment="1" applyProtection="1">
      <alignment horizontal="left" vertical="center"/>
      <protection locked="0"/>
    </xf>
    <xf numFmtId="0" fontId="18" fillId="0" borderId="16" xfId="62" applyFont="1" applyBorder="1" applyAlignment="1">
      <alignment horizontal="distributed" vertical="center"/>
      <protection/>
    </xf>
    <xf numFmtId="0" fontId="18" fillId="0" borderId="17" xfId="62" applyFont="1" applyBorder="1" applyAlignment="1">
      <alignment horizontal="distributed" vertical="center"/>
      <protection/>
    </xf>
    <xf numFmtId="0" fontId="18" fillId="0" borderId="133" xfId="62" applyFont="1" applyBorder="1" applyAlignment="1">
      <alignment horizontal="distributed" vertical="center"/>
      <protection/>
    </xf>
    <xf numFmtId="178" fontId="18" fillId="0" borderId="133" xfId="62" applyNumberFormat="1" applyFont="1" applyBorder="1" applyAlignment="1">
      <alignment horizontal="distributed" vertical="center"/>
      <protection/>
    </xf>
    <xf numFmtId="178" fontId="8" fillId="0" borderId="19" xfId="62" applyNumberFormat="1" applyFont="1" applyBorder="1" applyAlignment="1">
      <alignment horizontal="distributed" vertical="center"/>
      <protection/>
    </xf>
    <xf numFmtId="178" fontId="8" fillId="0" borderId="20" xfId="62" applyNumberFormat="1" applyFont="1" applyBorder="1" applyAlignment="1">
      <alignment horizontal="distributed" vertical="center"/>
      <protection/>
    </xf>
    <xf numFmtId="178" fontId="8" fillId="0" borderId="134" xfId="62" applyNumberFormat="1" applyFont="1" applyBorder="1" applyAlignment="1">
      <alignment horizontal="distributed" vertical="center"/>
      <protection/>
    </xf>
    <xf numFmtId="0" fontId="18" fillId="0" borderId="39" xfId="64" applyFont="1" applyBorder="1" applyAlignment="1">
      <alignment horizontal="center" vertical="center" wrapText="1"/>
      <protection/>
    </xf>
    <xf numFmtId="182" fontId="4" fillId="0" borderId="130" xfId="64" applyNumberFormat="1" applyFont="1" applyBorder="1" applyAlignment="1">
      <alignment horizontal="center" vertical="center" wrapText="1"/>
      <protection/>
    </xf>
    <xf numFmtId="182" fontId="4" fillId="0" borderId="135" xfId="64" applyNumberFormat="1" applyFont="1" applyBorder="1" applyAlignment="1">
      <alignment horizontal="center" vertical="center" wrapText="1"/>
      <protection/>
    </xf>
    <xf numFmtId="31" fontId="0" fillId="0" borderId="0" xfId="64" applyNumberFormat="1" applyAlignment="1">
      <alignment horizontal="center" vertical="center"/>
      <protection/>
    </xf>
    <xf numFmtId="0" fontId="26" fillId="37" borderId="0" xfId="64" applyFont="1" applyFill="1" applyAlignment="1">
      <alignment horizontal="center" vertical="center" shrinkToFit="1"/>
      <protection/>
    </xf>
    <xf numFmtId="0" fontId="14" fillId="0" borderId="0" xfId="64" applyFont="1" applyAlignment="1">
      <alignment horizontal="center" vertical="center"/>
      <protection/>
    </xf>
    <xf numFmtId="0" fontId="31" fillId="39" borderId="0" xfId="64" applyFont="1" applyFill="1" applyAlignment="1">
      <alignment horizontal="center" vertical="center"/>
      <protection/>
    </xf>
    <xf numFmtId="0" fontId="0" fillId="0" borderId="39" xfId="64" applyBorder="1" applyAlignment="1">
      <alignment horizontal="center" vertical="center"/>
      <protection/>
    </xf>
    <xf numFmtId="0" fontId="0" fillId="0" borderId="0" xfId="64" applyAlignment="1">
      <alignment horizontal="center" vertical="center"/>
      <protection/>
    </xf>
    <xf numFmtId="0" fontId="21" fillId="0" borderId="130" xfId="64" applyFont="1" applyBorder="1" applyAlignment="1">
      <alignment horizontal="left" vertical="center" wrapText="1"/>
      <protection/>
    </xf>
    <xf numFmtId="0" fontId="21" fillId="0" borderId="131" xfId="64" applyFont="1" applyBorder="1" applyAlignment="1">
      <alignment horizontal="left" vertical="center" wrapText="1"/>
      <protection/>
    </xf>
    <xf numFmtId="0" fontId="21" fillId="0" borderId="132" xfId="64" applyFont="1" applyBorder="1" applyAlignment="1">
      <alignment horizontal="left" vertical="center" wrapText="1"/>
      <protection/>
    </xf>
    <xf numFmtId="0" fontId="18" fillId="0" borderId="46" xfId="64" applyFont="1" applyBorder="1" applyAlignment="1">
      <alignment horizontal="center" vertical="center" wrapText="1"/>
      <protection/>
    </xf>
    <xf numFmtId="0" fontId="33" fillId="37" borderId="136" xfId="64" applyFont="1" applyFill="1" applyBorder="1" applyAlignment="1">
      <alignment horizontal="center" vertical="center"/>
      <protection/>
    </xf>
    <xf numFmtId="0" fontId="33" fillId="37" borderId="137" xfId="64" applyFont="1" applyFill="1" applyBorder="1" applyAlignment="1">
      <alignment horizontal="center" vertical="center"/>
      <protection/>
    </xf>
    <xf numFmtId="0" fontId="33" fillId="37" borderId="138" xfId="64" applyFont="1" applyFill="1" applyBorder="1" applyAlignment="1">
      <alignment horizontal="center" vertical="center"/>
      <protection/>
    </xf>
    <xf numFmtId="0" fontId="33" fillId="37" borderId="139" xfId="64" applyFont="1" applyFill="1" applyBorder="1" applyAlignment="1">
      <alignment horizontal="center" vertical="center"/>
      <protection/>
    </xf>
    <xf numFmtId="0" fontId="21" fillId="0" borderId="44" xfId="64" applyFont="1" applyBorder="1" applyAlignment="1">
      <alignment horizontal="left" vertical="center" wrapText="1"/>
      <protection/>
    </xf>
    <xf numFmtId="0" fontId="18" fillId="0" borderId="44" xfId="64" applyFont="1" applyBorder="1" applyAlignment="1">
      <alignment horizontal="center" vertical="center" wrapText="1"/>
      <protection/>
    </xf>
    <xf numFmtId="182" fontId="4" fillId="0" borderId="44" xfId="64" applyNumberFormat="1" applyFont="1" applyBorder="1" applyAlignment="1">
      <alignment horizontal="center" vertical="center" wrapText="1"/>
      <protection/>
    </xf>
    <xf numFmtId="182" fontId="4" fillId="0" borderId="140" xfId="64" applyNumberFormat="1" applyFont="1" applyBorder="1" applyAlignment="1">
      <alignment horizontal="center" vertical="center" wrapText="1"/>
      <protection/>
    </xf>
    <xf numFmtId="0" fontId="18" fillId="0" borderId="47" xfId="64" applyFont="1" applyBorder="1" applyAlignment="1">
      <alignment horizontal="center" vertical="center" wrapText="1"/>
      <protection/>
    </xf>
    <xf numFmtId="0" fontId="21" fillId="0" borderId="49" xfId="64" applyFont="1" applyBorder="1" applyAlignment="1">
      <alignment horizontal="left" vertical="center" wrapText="1"/>
      <protection/>
    </xf>
    <xf numFmtId="0" fontId="18" fillId="0" borderId="49" xfId="64" applyFont="1" applyBorder="1" applyAlignment="1">
      <alignment horizontal="center" vertical="center" wrapText="1"/>
      <protection/>
    </xf>
    <xf numFmtId="182" fontId="4" fillId="0" borderId="141" xfId="64" applyNumberFormat="1" applyFont="1" applyBorder="1" applyAlignment="1">
      <alignment horizontal="center" vertical="center" wrapText="1"/>
      <protection/>
    </xf>
    <xf numFmtId="182" fontId="4" fillId="0" borderId="142" xfId="64" applyNumberFormat="1" applyFont="1" applyBorder="1" applyAlignment="1">
      <alignment horizontal="center" vertical="center" wrapText="1"/>
      <protection/>
    </xf>
    <xf numFmtId="0" fontId="4" fillId="0" borderId="0" xfId="64" applyFont="1" applyAlignment="1">
      <alignment horizontal="center" vertical="center"/>
      <protection/>
    </xf>
    <xf numFmtId="0" fontId="35" fillId="37" borderId="143" xfId="64" applyFont="1" applyFill="1" applyBorder="1" applyAlignment="1">
      <alignment horizontal="center" vertical="center"/>
      <protection/>
    </xf>
    <xf numFmtId="0" fontId="35" fillId="37" borderId="46" xfId="64" applyFont="1" applyFill="1" applyBorder="1" applyAlignment="1">
      <alignment horizontal="center" vertical="center"/>
      <protection/>
    </xf>
    <xf numFmtId="38" fontId="19" fillId="37" borderId="144" xfId="64" applyNumberFormat="1" applyFont="1" applyFill="1" applyBorder="1" applyAlignment="1">
      <alignment horizontal="center" vertical="center"/>
      <protection/>
    </xf>
    <xf numFmtId="38" fontId="19" fillId="37" borderId="10" xfId="64" applyNumberFormat="1" applyFont="1" applyFill="1" applyBorder="1" applyAlignment="1">
      <alignment horizontal="center" vertical="center"/>
      <protection/>
    </xf>
    <xf numFmtId="38" fontId="19" fillId="37" borderId="145" xfId="64" applyNumberFormat="1" applyFont="1" applyFill="1" applyBorder="1" applyAlignment="1">
      <alignment horizontal="center" vertical="center"/>
      <protection/>
    </xf>
    <xf numFmtId="0" fontId="35" fillId="37" borderId="45" xfId="64" applyFont="1" applyFill="1" applyBorder="1" applyAlignment="1">
      <alignment horizontal="center" vertical="center"/>
      <protection/>
    </xf>
    <xf numFmtId="0" fontId="35" fillId="37" borderId="39" xfId="64" applyFont="1" applyFill="1" applyBorder="1" applyAlignment="1">
      <alignment horizontal="center" vertical="center"/>
      <protection/>
    </xf>
    <xf numFmtId="38" fontId="19" fillId="37" borderId="130" xfId="51" applyFont="1" applyFill="1" applyBorder="1" applyAlignment="1">
      <alignment horizontal="center" vertical="center"/>
    </xf>
    <xf numFmtId="38" fontId="19" fillId="37" borderId="131" xfId="51" applyFont="1" applyFill="1" applyBorder="1" applyAlignment="1">
      <alignment horizontal="center" vertical="center"/>
    </xf>
    <xf numFmtId="38" fontId="19" fillId="37" borderId="135" xfId="51" applyFont="1" applyFill="1" applyBorder="1" applyAlignment="1">
      <alignment horizontal="center" vertical="center"/>
    </xf>
    <xf numFmtId="0" fontId="0" fillId="0" borderId="39" xfId="63" applyBorder="1" applyAlignment="1">
      <alignment horizontal="center"/>
      <protection/>
    </xf>
    <xf numFmtId="0" fontId="35" fillId="37" borderId="146" xfId="64" applyFont="1" applyFill="1" applyBorder="1" applyAlignment="1">
      <alignment horizontal="center" vertical="center"/>
      <protection/>
    </xf>
    <xf numFmtId="0" fontId="35" fillId="37" borderId="147" xfId="64" applyFont="1" applyFill="1" applyBorder="1" applyAlignment="1">
      <alignment horizontal="center" vertical="center"/>
      <protection/>
    </xf>
    <xf numFmtId="38" fontId="19" fillId="37" borderId="148" xfId="64" applyNumberFormat="1" applyFont="1" applyFill="1" applyBorder="1" applyAlignment="1">
      <alignment horizontal="center" vertical="center"/>
      <protection/>
    </xf>
    <xf numFmtId="38" fontId="19" fillId="37" borderId="149" xfId="64" applyNumberFormat="1" applyFont="1" applyFill="1" applyBorder="1" applyAlignment="1">
      <alignment horizontal="center" vertical="center"/>
      <protection/>
    </xf>
    <xf numFmtId="38" fontId="19" fillId="37" borderId="150" xfId="64" applyNumberFormat="1" applyFont="1" applyFill="1" applyBorder="1" applyAlignment="1">
      <alignment horizontal="center" vertical="center"/>
      <protection/>
    </xf>
    <xf numFmtId="0" fontId="0" fillId="0" borderId="0" xfId="63" applyAlignment="1">
      <alignment horizontal="center"/>
      <protection/>
    </xf>
    <xf numFmtId="0" fontId="37" fillId="0" borderId="151" xfId="64" applyFont="1" applyBorder="1" applyAlignment="1">
      <alignment horizontal="center" vertical="center"/>
      <protection/>
    </xf>
    <xf numFmtId="0" fontId="37" fillId="0" borderId="152" xfId="64" applyFont="1" applyBorder="1" applyAlignment="1">
      <alignment horizontal="center" vertical="center"/>
      <protection/>
    </xf>
    <xf numFmtId="0" fontId="37" fillId="0" borderId="153" xfId="64" applyFont="1" applyBorder="1" applyAlignment="1">
      <alignment horizontal="center" vertical="center"/>
      <protection/>
    </xf>
    <xf numFmtId="0" fontId="32" fillId="36" borderId="151" xfId="64" applyFont="1" applyFill="1" applyBorder="1" applyAlignment="1">
      <alignment horizontal="center" vertical="center"/>
      <protection/>
    </xf>
    <xf numFmtId="0" fontId="32" fillId="36" borderId="154" xfId="64" applyFont="1" applyFill="1" applyBorder="1" applyAlignment="1">
      <alignment horizontal="center" vertical="center"/>
      <protection/>
    </xf>
    <xf numFmtId="0" fontId="33" fillId="37" borderId="155" xfId="64" applyFont="1" applyFill="1" applyBorder="1" applyAlignment="1">
      <alignment horizontal="center" vertical="center"/>
      <protection/>
    </xf>
    <xf numFmtId="0" fontId="33" fillId="37" borderId="156" xfId="64" applyFont="1" applyFill="1" applyBorder="1" applyAlignment="1">
      <alignment horizontal="center" vertical="center"/>
      <protection/>
    </xf>
    <xf numFmtId="0" fontId="32" fillId="36" borderId="12" xfId="64" applyFont="1" applyFill="1" applyBorder="1" applyAlignment="1">
      <alignment horizontal="center" vertical="center"/>
      <protection/>
    </xf>
    <xf numFmtId="0" fontId="32" fillId="36" borderId="41" xfId="64" applyFont="1" applyFill="1" applyBorder="1" applyAlignment="1">
      <alignment horizontal="center" vertical="center"/>
      <protection/>
    </xf>
    <xf numFmtId="0" fontId="32" fillId="36" borderId="95" xfId="64" applyFont="1" applyFill="1" applyBorder="1" applyAlignment="1">
      <alignment horizontal="center" vertical="center"/>
      <protection/>
    </xf>
    <xf numFmtId="0" fontId="32" fillId="36" borderId="157" xfId="64" applyFont="1" applyFill="1" applyBorder="1" applyAlignment="1">
      <alignment horizontal="center" vertical="center"/>
      <protection/>
    </xf>
    <xf numFmtId="0" fontId="4" fillId="0" borderId="99" xfId="64" applyFont="1" applyBorder="1" applyAlignment="1">
      <alignment horizontal="center" vertical="center" wrapText="1"/>
      <protection/>
    </xf>
    <xf numFmtId="0" fontId="4" fillId="0" borderId="41" xfId="64" applyFont="1" applyBorder="1" applyAlignment="1">
      <alignment horizontal="center" vertical="center" wrapText="1"/>
      <protection/>
    </xf>
    <xf numFmtId="0" fontId="4" fillId="0" borderId="0" xfId="64" applyFont="1" applyAlignment="1">
      <alignment horizontal="center" vertical="center" wrapText="1"/>
      <protection/>
    </xf>
    <xf numFmtId="0" fontId="4" fillId="0" borderId="157" xfId="64" applyFont="1" applyBorder="1" applyAlignment="1">
      <alignment horizontal="center" vertical="center" wrapText="1"/>
      <protection/>
    </xf>
    <xf numFmtId="0" fontId="0" fillId="0" borderId="50" xfId="63" applyBorder="1" applyAlignment="1">
      <alignment horizontal="center"/>
      <protection/>
    </xf>
    <xf numFmtId="38" fontId="4" fillId="0" borderId="119" xfId="51" applyFont="1" applyBorder="1" applyAlignment="1">
      <alignment horizontal="center" vertical="center"/>
    </xf>
    <xf numFmtId="38" fontId="4" fillId="0" borderId="41" xfId="51" applyFont="1" applyBorder="1" applyAlignment="1">
      <alignment horizontal="center" vertical="center"/>
    </xf>
    <xf numFmtId="38" fontId="4" fillId="0" borderId="158" xfId="51" applyFont="1" applyBorder="1" applyAlignment="1">
      <alignment horizontal="center" vertical="center"/>
    </xf>
    <xf numFmtId="38" fontId="4" fillId="0" borderId="157" xfId="51" applyFont="1" applyBorder="1" applyAlignment="1">
      <alignment horizontal="center" vertical="center"/>
    </xf>
    <xf numFmtId="0" fontId="21" fillId="0" borderId="119" xfId="64" applyFont="1" applyBorder="1" applyAlignment="1">
      <alignment horizontal="center" vertical="center" wrapText="1"/>
      <protection/>
    </xf>
    <xf numFmtId="0" fontId="21" fillId="0" borderId="159" xfId="64" applyFont="1" applyBorder="1" applyAlignment="1">
      <alignment horizontal="center" vertical="center" wrapText="1"/>
      <protection/>
    </xf>
    <xf numFmtId="0" fontId="21" fillId="0" borderId="158" xfId="64" applyFont="1" applyBorder="1" applyAlignment="1">
      <alignment horizontal="center" vertical="center" wrapText="1"/>
      <protection/>
    </xf>
    <xf numFmtId="0" fontId="21" fillId="0" borderId="96" xfId="64" applyFont="1" applyBorder="1" applyAlignment="1">
      <alignment horizontal="center" vertical="center" wrapText="1"/>
      <protection/>
    </xf>
    <xf numFmtId="0" fontId="0" fillId="0" borderId="47" xfId="63" applyBorder="1" applyAlignment="1">
      <alignment horizontal="center"/>
      <protection/>
    </xf>
    <xf numFmtId="0" fontId="32" fillId="36" borderId="160" xfId="64" applyFont="1" applyFill="1" applyBorder="1" applyAlignment="1">
      <alignment horizontal="center" vertical="center"/>
      <protection/>
    </xf>
    <xf numFmtId="0" fontId="32" fillId="36" borderId="161" xfId="64" applyFont="1" applyFill="1" applyBorder="1" applyAlignment="1">
      <alignment horizontal="center" vertical="center"/>
      <protection/>
    </xf>
    <xf numFmtId="0" fontId="19" fillId="0" borderId="162" xfId="64" applyFont="1" applyBorder="1" applyAlignment="1">
      <alignment horizontal="center" vertical="center" wrapText="1"/>
      <protection/>
    </xf>
    <xf numFmtId="0" fontId="19" fillId="0" borderId="161" xfId="64" applyFont="1" applyBorder="1" applyAlignment="1">
      <alignment horizontal="center" vertical="center" wrapText="1"/>
      <protection/>
    </xf>
    <xf numFmtId="38" fontId="4" fillId="0" borderId="163" xfId="51" applyFont="1" applyBorder="1" applyAlignment="1">
      <alignment horizontal="right" vertical="center"/>
    </xf>
    <xf numFmtId="0" fontId="33" fillId="0" borderId="163" xfId="64" applyFont="1" applyBorder="1" applyAlignment="1">
      <alignment horizontal="center" vertical="center"/>
      <protection/>
    </xf>
    <xf numFmtId="0" fontId="33" fillId="0" borderId="164" xfId="64" applyFont="1" applyBorder="1" applyAlignment="1">
      <alignment horizontal="center" vertical="center"/>
      <protection/>
    </xf>
    <xf numFmtId="0" fontId="5" fillId="0" borderId="0" xfId="62" applyFont="1" applyAlignment="1">
      <alignment horizontal="distributed" vertical="center" inden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_Sheet1" xfId="64"/>
    <cellStyle name="良い" xfId="65"/>
  </cellStyles>
  <dxfs count="44">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dxf>
    <dxf>
      <font>
        <color rgb="FF9C0006"/>
      </font>
    </dxf>
    <dxf>
      <font>
        <color rgb="FF9C0006"/>
      </font>
    </dxf>
    <dxf>
      <font>
        <color rgb="FF9C0006"/>
      </font>
    </dxf>
    <dxf>
      <font>
        <color rgb="FF9C0006"/>
      </font>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457200</xdr:colOff>
      <xdr:row>19</xdr:row>
      <xdr:rowOff>9525</xdr:rowOff>
    </xdr:from>
    <xdr:ext cx="0" cy="866775"/>
    <xdr:sp>
      <xdr:nvSpPr>
        <xdr:cNvPr id="1" name="直線コネクタ 1"/>
        <xdr:cNvSpPr>
          <a:spLocks/>
        </xdr:cNvSpPr>
      </xdr:nvSpPr>
      <xdr:spPr>
        <a:xfrm>
          <a:off x="7239000" y="4191000"/>
          <a:ext cx="0" cy="866775"/>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457200</xdr:colOff>
      <xdr:row>19</xdr:row>
      <xdr:rowOff>9525</xdr:rowOff>
    </xdr:from>
    <xdr:ext cx="0" cy="866775"/>
    <xdr:sp>
      <xdr:nvSpPr>
        <xdr:cNvPr id="1" name="直線コネクタ 1"/>
        <xdr:cNvSpPr>
          <a:spLocks/>
        </xdr:cNvSpPr>
      </xdr:nvSpPr>
      <xdr:spPr>
        <a:xfrm>
          <a:off x="7677150" y="4257675"/>
          <a:ext cx="0" cy="866775"/>
        </a:xfrm>
        <a:prstGeom prst="line">
          <a:avLst/>
        </a:prstGeom>
        <a:noFill/>
        <a:ln w="6350" cmpd="sng">
          <a:solidFill>
            <a:srgbClr val="7F7F7F"/>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409575</xdr:colOff>
      <xdr:row>36</xdr:row>
      <xdr:rowOff>114300</xdr:rowOff>
    </xdr:from>
    <xdr:to>
      <xdr:col>7</xdr:col>
      <xdr:colOff>85725</xdr:colOff>
      <xdr:row>37</xdr:row>
      <xdr:rowOff>304800</xdr:rowOff>
    </xdr:to>
    <xdr:pic>
      <xdr:nvPicPr>
        <xdr:cNvPr id="1" name="図 3"/>
        <xdr:cNvPicPr preferRelativeResize="1">
          <a:picLocks noChangeAspect="1"/>
        </xdr:cNvPicPr>
      </xdr:nvPicPr>
      <xdr:blipFill>
        <a:blip r:embed="rId1"/>
        <a:stretch>
          <a:fillRect/>
        </a:stretch>
      </xdr:blipFill>
      <xdr:spPr>
        <a:xfrm>
          <a:off x="2895600" y="9439275"/>
          <a:ext cx="1733550" cy="533400"/>
        </a:xfrm>
        <a:prstGeom prst="rect">
          <a:avLst/>
        </a:prstGeom>
        <a:noFill/>
        <a:ln w="9525" cmpd="sng">
          <a:noFill/>
        </a:ln>
      </xdr:spPr>
    </xdr:pic>
    <xdr:clientData/>
  </xdr:twoCellAnchor>
  <xdr:twoCellAnchor editAs="oneCell">
    <xdr:from>
      <xdr:col>4</xdr:col>
      <xdr:colOff>419100</xdr:colOff>
      <xdr:row>92</xdr:row>
      <xdr:rowOff>66675</xdr:rowOff>
    </xdr:from>
    <xdr:to>
      <xdr:col>7</xdr:col>
      <xdr:colOff>285750</xdr:colOff>
      <xdr:row>95</xdr:row>
      <xdr:rowOff>142875</xdr:rowOff>
    </xdr:to>
    <xdr:pic>
      <xdr:nvPicPr>
        <xdr:cNvPr id="2" name="図 3"/>
        <xdr:cNvPicPr preferRelativeResize="1">
          <a:picLocks noChangeAspect="1"/>
        </xdr:cNvPicPr>
      </xdr:nvPicPr>
      <xdr:blipFill>
        <a:blip r:embed="rId1"/>
        <a:stretch>
          <a:fillRect/>
        </a:stretch>
      </xdr:blipFill>
      <xdr:spPr>
        <a:xfrm>
          <a:off x="2905125" y="20850225"/>
          <a:ext cx="1924050" cy="590550"/>
        </a:xfrm>
        <a:prstGeom prst="rect">
          <a:avLst/>
        </a:prstGeom>
        <a:noFill/>
        <a:ln w="9525" cmpd="sng">
          <a:noFill/>
        </a:ln>
      </xdr:spPr>
    </xdr:pic>
    <xdr:clientData/>
  </xdr:twoCellAnchor>
  <xdr:twoCellAnchor>
    <xdr:from>
      <xdr:col>6</xdr:col>
      <xdr:colOff>647700</xdr:colOff>
      <xdr:row>5</xdr:row>
      <xdr:rowOff>114300</xdr:rowOff>
    </xdr:from>
    <xdr:to>
      <xdr:col>12</xdr:col>
      <xdr:colOff>152400</xdr:colOff>
      <xdr:row>10</xdr:row>
      <xdr:rowOff>85725</xdr:rowOff>
    </xdr:to>
    <xdr:sp>
      <xdr:nvSpPr>
        <xdr:cNvPr id="3" name="AutoShape 7"/>
        <xdr:cNvSpPr>
          <a:spLocks/>
        </xdr:cNvSpPr>
      </xdr:nvSpPr>
      <xdr:spPr>
        <a:xfrm>
          <a:off x="4505325" y="1304925"/>
          <a:ext cx="3162300" cy="1066800"/>
        </a:xfrm>
        <a:prstGeom prst="flowChartAlternateProcess">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東京理化学テクニカルセンター株式会社　　　　　　　　　</a:t>
          </a:r>
          <a:r>
            <a:rPr lang="en-US" cap="none" sz="1000" b="0" i="0" u="none" baseline="0">
              <a:solidFill>
                <a:srgbClr val="000000"/>
              </a:solidFill>
              <a:latin typeface="ＭＳ Ｐゴシック"/>
              <a:ea typeface="ＭＳ Ｐゴシック"/>
              <a:cs typeface="ＭＳ Ｐゴシック"/>
            </a:rPr>
            <a:t>厚生労働省登録試験検査機関登録番号１０６号</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140-0011
</a:t>
          </a:r>
          <a:r>
            <a:rPr lang="en-US" cap="none" sz="1000" b="0" i="0" u="none" baseline="0">
              <a:solidFill>
                <a:srgbClr val="000000"/>
              </a:solidFill>
              <a:latin typeface="ＭＳ Ｐゴシック"/>
              <a:ea typeface="ＭＳ Ｐゴシック"/>
              <a:cs typeface="ＭＳ Ｐゴシック"/>
            </a:rPr>
            <a:t>東京都品川区東大井１－８－２１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TEL</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03-6433-2794   FAX</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03-6433-2795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155"/>
  <sheetViews>
    <sheetView view="pageBreakPreview" zoomScaleSheetLayoutView="100" zoomScalePageLayoutView="0" workbookViewId="0" topLeftCell="A1">
      <selection activeCell="Q22" sqref="Q22"/>
    </sheetView>
  </sheetViews>
  <sheetFormatPr defaultColWidth="8.75390625" defaultRowHeight="13.5"/>
  <cols>
    <col min="1" max="1" width="0.74609375" style="1" customWidth="1"/>
    <col min="2" max="2" width="9.25390625" style="1" customWidth="1"/>
    <col min="3" max="3" width="2.25390625" style="1" customWidth="1"/>
    <col min="4" max="4" width="8.50390625" style="1" customWidth="1"/>
    <col min="5" max="5" width="6.875" style="1" customWidth="1"/>
    <col min="6" max="6" width="9.375" style="1" customWidth="1"/>
    <col min="7" max="7" width="9.25390625" style="1" customWidth="1"/>
    <col min="8" max="8" width="9.375" style="1" customWidth="1"/>
    <col min="9" max="9" width="14.25390625" style="1" customWidth="1"/>
    <col min="10" max="10" width="9.25390625" style="1" customWidth="1"/>
    <col min="11" max="11" width="9.875" style="1" customWidth="1"/>
    <col min="12" max="12" width="9.25390625" style="1" customWidth="1"/>
    <col min="13" max="13" width="3.125" style="11" customWidth="1"/>
    <col min="14" max="19" width="7.125" style="1" customWidth="1"/>
    <col min="20" max="20" width="6.875" style="1" customWidth="1"/>
    <col min="21" max="248" width="7.125" style="1" customWidth="1"/>
    <col min="249" max="249" width="0.74609375" style="1" customWidth="1"/>
    <col min="250" max="251" width="9.25390625" style="1" customWidth="1"/>
    <col min="252" max="252" width="7.125" style="1" customWidth="1"/>
    <col min="253" max="254" width="9.625" style="1" customWidth="1"/>
    <col min="255" max="255" width="11.00390625" style="1" customWidth="1"/>
    <col min="256" max="16384" width="8.75390625" style="1" customWidth="1"/>
  </cols>
  <sheetData>
    <row r="1" spans="2:13" ht="12.75" customHeight="1">
      <c r="B1" s="2"/>
      <c r="C1" s="2"/>
      <c r="D1" s="2"/>
      <c r="E1" s="2"/>
      <c r="F1" s="2"/>
      <c r="G1" s="2"/>
      <c r="H1" s="2"/>
      <c r="I1" s="2"/>
      <c r="J1" s="2"/>
      <c r="K1" s="2"/>
      <c r="L1" s="2"/>
      <c r="M1" s="3"/>
    </row>
    <row r="2" spans="2:13" s="4" customFormat="1" ht="29.25" customHeight="1">
      <c r="B2" s="5" t="s">
        <v>0</v>
      </c>
      <c r="C2" s="5"/>
      <c r="D2" s="5"/>
      <c r="E2" s="5"/>
      <c r="F2" s="5"/>
      <c r="G2" s="5"/>
      <c r="H2" s="5"/>
      <c r="I2" s="5"/>
      <c r="J2" s="5"/>
      <c r="K2" s="5"/>
      <c r="L2" s="5"/>
      <c r="M2" s="6"/>
    </row>
    <row r="3" spans="2:13" ht="5.25" customHeight="1">
      <c r="B3" s="7"/>
      <c r="C3" s="7"/>
      <c r="D3" s="7"/>
      <c r="E3" s="7"/>
      <c r="F3" s="7"/>
      <c r="G3" s="7"/>
      <c r="H3" s="7"/>
      <c r="I3" s="7"/>
      <c r="J3" s="7"/>
      <c r="K3" s="7"/>
      <c r="L3" s="7"/>
      <c r="M3" s="8"/>
    </row>
    <row r="4" spans="2:13" ht="3.75" customHeight="1">
      <c r="B4" s="9"/>
      <c r="C4" s="9"/>
      <c r="D4" s="9"/>
      <c r="E4" s="9"/>
      <c r="F4" s="9"/>
      <c r="G4" s="9"/>
      <c r="H4" s="9"/>
      <c r="I4" s="9"/>
      <c r="J4" s="9"/>
      <c r="K4" s="9"/>
      <c r="L4" s="9"/>
      <c r="M4" s="10"/>
    </row>
    <row r="5" spans="2:13" ht="1.5" customHeight="1">
      <c r="B5" s="7"/>
      <c r="C5" s="7"/>
      <c r="D5" s="7"/>
      <c r="E5" s="7"/>
      <c r="F5" s="7"/>
      <c r="G5" s="7"/>
      <c r="H5" s="7"/>
      <c r="I5" s="7"/>
      <c r="J5" s="7"/>
      <c r="K5" s="7"/>
      <c r="L5" s="7"/>
      <c r="M5" s="8"/>
    </row>
    <row r="7" spans="2:13" ht="21.75" customHeight="1">
      <c r="B7" s="12" t="str">
        <f>"〒　"&amp;'依頼書ﾌｫｰﾑ (4検体以上)'!D13</f>
        <v>〒　000-0000</v>
      </c>
      <c r="C7" s="13"/>
      <c r="D7" s="13"/>
      <c r="E7" s="13"/>
      <c r="F7" s="14"/>
      <c r="G7" s="15"/>
      <c r="H7" s="16"/>
      <c r="I7" s="17" t="s">
        <v>1</v>
      </c>
      <c r="J7" s="359"/>
      <c r="K7" s="359"/>
      <c r="L7" s="19"/>
      <c r="M7" s="1"/>
    </row>
    <row r="8" spans="2:13" ht="21.75" customHeight="1">
      <c r="B8" s="360">
        <f>'依頼書ﾌｫｰﾑ (4検体以上)'!E13</f>
        <v>0</v>
      </c>
      <c r="C8" s="360"/>
      <c r="D8" s="360"/>
      <c r="E8" s="360"/>
      <c r="F8" s="360"/>
      <c r="G8" s="360"/>
      <c r="H8" s="16"/>
      <c r="I8" s="20" t="s">
        <v>2</v>
      </c>
      <c r="J8" s="18"/>
      <c r="K8" s="18"/>
      <c r="L8" s="21"/>
      <c r="M8" s="1"/>
    </row>
    <row r="9" spans="2:13" ht="21.75" customHeight="1">
      <c r="B9" s="360"/>
      <c r="C9" s="360"/>
      <c r="D9" s="360"/>
      <c r="E9" s="360"/>
      <c r="F9" s="360"/>
      <c r="G9" s="360"/>
      <c r="H9" s="16"/>
      <c r="I9" s="16"/>
      <c r="J9" s="18"/>
      <c r="K9" s="18"/>
      <c r="L9" s="22" t="s">
        <v>3</v>
      </c>
      <c r="M9" s="1"/>
    </row>
    <row r="10" spans="2:13" ht="21.75" customHeight="1">
      <c r="B10" s="361">
        <f>'依頼書ﾌｫｰﾑ (4検体以上)'!C15</f>
        <v>0</v>
      </c>
      <c r="C10" s="361"/>
      <c r="D10" s="361"/>
      <c r="E10" s="361"/>
      <c r="F10" s="361"/>
      <c r="G10" s="361"/>
      <c r="H10" s="16"/>
      <c r="I10" s="16"/>
      <c r="J10" s="18"/>
      <c r="K10" s="18"/>
      <c r="L10" s="23" t="s">
        <v>4</v>
      </c>
      <c r="M10" s="1"/>
    </row>
    <row r="11" spans="2:13" ht="21.75" customHeight="1">
      <c r="B11" s="362" t="str">
        <f>'依頼書ﾌｫｰﾑ (4検体以上)'!I15&amp;"　"&amp;'依頼書ﾌｫｰﾑ (4検体以上)'!K15&amp;"様"</f>
        <v>　様</v>
      </c>
      <c r="C11" s="362"/>
      <c r="D11" s="362"/>
      <c r="E11" s="362"/>
      <c r="F11" s="362"/>
      <c r="G11" s="362"/>
      <c r="H11" s="16"/>
      <c r="I11" s="16"/>
      <c r="J11" s="18"/>
      <c r="K11" s="18"/>
      <c r="L11" s="23" t="s">
        <v>5</v>
      </c>
      <c r="M11" s="1"/>
    </row>
    <row r="12" spans="2:13" ht="21.75" customHeight="1">
      <c r="B12" s="24"/>
      <c r="C12" s="25"/>
      <c r="D12" s="25"/>
      <c r="E12" s="25"/>
      <c r="F12" s="26"/>
      <c r="G12" s="27"/>
      <c r="H12" s="16"/>
      <c r="I12" s="16"/>
      <c r="J12" s="18"/>
      <c r="K12" s="18"/>
      <c r="L12" s="23" t="s">
        <v>6</v>
      </c>
      <c r="M12" s="1"/>
    </row>
    <row r="13" spans="2:15" ht="21.75" customHeight="1">
      <c r="B13" s="28" t="s">
        <v>7</v>
      </c>
      <c r="C13" s="29"/>
      <c r="D13" s="29"/>
      <c r="E13" s="29"/>
      <c r="F13" s="30"/>
      <c r="G13" s="31"/>
      <c r="H13" s="16"/>
      <c r="I13" s="16"/>
      <c r="J13" s="18"/>
      <c r="K13" s="235" t="s">
        <v>8</v>
      </c>
      <c r="L13" s="21"/>
      <c r="M13" s="1"/>
      <c r="N13" s="99">
        <f>G18</f>
        <v>0</v>
      </c>
      <c r="O13" s="99"/>
    </row>
    <row r="14" spans="2:15" ht="21.75" customHeight="1">
      <c r="B14" s="28" t="s">
        <v>9</v>
      </c>
      <c r="C14" s="29"/>
      <c r="D14" s="29"/>
      <c r="E14" s="29"/>
      <c r="F14" s="30"/>
      <c r="G14" s="31"/>
      <c r="H14" s="16"/>
      <c r="I14" s="16"/>
      <c r="J14" s="18"/>
      <c r="K14" s="18"/>
      <c r="L14" s="21"/>
      <c r="M14" s="1"/>
      <c r="N14" s="99">
        <f>'依頼書ﾌｫｰﾑ (4検体以上)'!$G$1</f>
        <v>43983</v>
      </c>
      <c r="O14" s="99"/>
    </row>
    <row r="15" spans="2:15" ht="19.5" customHeight="1">
      <c r="B15" s="28" t="s">
        <v>10</v>
      </c>
      <c r="C15" s="32"/>
      <c r="D15" s="32"/>
      <c r="E15" s="32"/>
      <c r="F15" s="32"/>
      <c r="G15" s="33"/>
      <c r="H15" s="34"/>
      <c r="I15" s="34"/>
      <c r="J15" s="35" t="s">
        <v>11</v>
      </c>
      <c r="K15" s="36">
        <f>SUM(K16:K18)</f>
        <v>0</v>
      </c>
      <c r="L15" s="34"/>
      <c r="M15" s="1"/>
      <c r="N15" s="99" t="str">
        <f>LEFT('依頼書ﾌｫｰﾑ (4検体以上)'!C1,4)</f>
        <v>1233</v>
      </c>
      <c r="O15" s="99"/>
    </row>
    <row r="16" spans="2:15" ht="16.5" customHeight="1">
      <c r="B16" s="28"/>
      <c r="C16" s="32"/>
      <c r="D16" s="32"/>
      <c r="E16" s="32"/>
      <c r="F16" s="32"/>
      <c r="G16" s="33"/>
      <c r="H16" s="34"/>
      <c r="I16" s="34"/>
      <c r="J16" s="198" t="s">
        <v>12</v>
      </c>
      <c r="K16" s="37">
        <f>+L50+L102+L153</f>
        <v>0</v>
      </c>
      <c r="L16" s="38"/>
      <c r="M16" s="1"/>
      <c r="N16" s="99">
        <f>B10</f>
        <v>0</v>
      </c>
      <c r="O16" s="99"/>
    </row>
    <row r="17" spans="2:13" ht="16.5" customHeight="1">
      <c r="B17" s="39"/>
      <c r="C17" s="39"/>
      <c r="D17" s="39"/>
      <c r="E17" s="17"/>
      <c r="F17" s="17"/>
      <c r="G17" s="40"/>
      <c r="H17" s="40"/>
      <c r="I17" s="40"/>
      <c r="J17" s="198" t="s">
        <v>13</v>
      </c>
      <c r="K17" s="199"/>
      <c r="L17" s="200"/>
      <c r="M17" s="2" t="s">
        <v>14</v>
      </c>
    </row>
    <row r="18" spans="2:13" ht="19.5" customHeight="1" thickBot="1">
      <c r="B18" s="41" t="s">
        <v>15</v>
      </c>
      <c r="C18" s="42">
        <f>'依頼書ﾌｫｰﾑ (4検体以上)'!$C$1</f>
        <v>123344</v>
      </c>
      <c r="D18" s="43"/>
      <c r="E18" s="43"/>
      <c r="F18" s="41" t="s">
        <v>16</v>
      </c>
      <c r="G18" s="44">
        <f>'依頼書ﾌｫｰﾑ (4検体以上)'!$C$12</f>
        <v>0</v>
      </c>
      <c r="H18" s="45"/>
      <c r="I18" s="46"/>
      <c r="J18" s="201" t="s">
        <v>17</v>
      </c>
      <c r="K18" s="202">
        <f>ROUNDDOWN((K16+K17)*L18,0)</f>
        <v>0</v>
      </c>
      <c r="L18" s="203">
        <v>0.1</v>
      </c>
      <c r="M18" s="47"/>
    </row>
    <row r="19" spans="2:13" ht="17.25" customHeight="1">
      <c r="B19" s="48" t="s">
        <v>18</v>
      </c>
      <c r="C19" s="363" t="s">
        <v>19</v>
      </c>
      <c r="D19" s="363"/>
      <c r="E19" s="363"/>
      <c r="F19" s="363"/>
      <c r="G19" s="363"/>
      <c r="H19" s="49" t="s">
        <v>20</v>
      </c>
      <c r="I19" s="50"/>
      <c r="J19" s="51"/>
      <c r="K19" s="52"/>
      <c r="L19" s="53"/>
      <c r="M19" s="1"/>
    </row>
    <row r="20" spans="2:13" ht="21.75" customHeight="1">
      <c r="B20" s="353">
        <f>'依頼書ﾌｫｰﾑ (4検体以上)'!B18</f>
        <v>0</v>
      </c>
      <c r="C20" s="354"/>
      <c r="D20" s="354"/>
      <c r="E20" s="354"/>
      <c r="F20" s="354"/>
      <c r="G20" s="355"/>
      <c r="H20" s="54" t="s">
        <v>47</v>
      </c>
      <c r="I20" s="55"/>
      <c r="J20" s="56"/>
      <c r="K20" s="57"/>
      <c r="L20" s="197">
        <f>IF('依頼書ﾌｫｰﾑ (4検体以上)'!L18="",1,'依頼書ﾌｫｰﾑ (4検体以上)'!L18)</f>
        <v>1</v>
      </c>
      <c r="M20" s="1"/>
    </row>
    <row r="21" spans="2:13" ht="21.75" customHeight="1">
      <c r="B21" s="353"/>
      <c r="C21" s="354"/>
      <c r="D21" s="354"/>
      <c r="E21" s="354"/>
      <c r="F21" s="354"/>
      <c r="G21" s="355"/>
      <c r="H21" s="58" t="s">
        <v>48</v>
      </c>
      <c r="I21" s="57"/>
      <c r="J21" s="59"/>
      <c r="K21" s="60"/>
      <c r="L21" s="61">
        <f>IF('依頼書ﾌｫｰﾑ (4検体以上)'!L19="",1,'依頼書ﾌｫｰﾑ (4検体以上)'!L19)</f>
        <v>1</v>
      </c>
      <c r="M21" s="62"/>
    </row>
    <row r="22" spans="2:13" ht="21.75" customHeight="1" thickBot="1">
      <c r="B22" s="356"/>
      <c r="C22" s="357"/>
      <c r="D22" s="357"/>
      <c r="E22" s="357"/>
      <c r="F22" s="357"/>
      <c r="G22" s="358"/>
      <c r="H22" s="63" t="s">
        <v>21</v>
      </c>
      <c r="I22" s="64"/>
      <c r="J22" s="65"/>
      <c r="K22" s="66"/>
      <c r="L22" s="67">
        <f>IF('依頼書ﾌｫｰﾑ (4検体以上)'!L20="",1,'依頼書ﾌｫｰﾑ (4検体以上)'!L20)</f>
        <v>1</v>
      </c>
      <c r="M22" s="62"/>
    </row>
    <row r="23" spans="2:12" ht="15.75" customHeight="1" thickBot="1">
      <c r="B23" s="68"/>
      <c r="C23" s="68"/>
      <c r="D23" s="68"/>
      <c r="E23" s="68"/>
      <c r="K23" s="69"/>
      <c r="L23" s="69"/>
    </row>
    <row r="24" spans="2:14" ht="17.25" customHeight="1" thickBot="1">
      <c r="B24" s="70">
        <f>'依頼書ﾌｫｰﾑ (4検体以上)'!B22</f>
        <v>1</v>
      </c>
      <c r="C24" s="350" t="s">
        <v>53</v>
      </c>
      <c r="D24" s="351"/>
      <c r="E24" s="352"/>
      <c r="F24" s="71" t="s">
        <v>22</v>
      </c>
      <c r="G24" s="72">
        <f>'依頼書ﾌｫｰﾑ (4検体以上)'!G22</f>
        <v>0</v>
      </c>
      <c r="H24" s="73" t="s">
        <v>23</v>
      </c>
      <c r="I24" s="74"/>
      <c r="J24" s="74"/>
      <c r="K24" s="75"/>
      <c r="L24" s="76" t="s">
        <v>24</v>
      </c>
      <c r="M24" s="1"/>
      <c r="N24" s="236">
        <f>G24</f>
        <v>0</v>
      </c>
    </row>
    <row r="25" spans="2:14" ht="17.25" customHeight="1">
      <c r="B25" s="339">
        <f>'依頼書ﾌｫｰﾑ (4検体以上)'!B23</f>
        <v>0</v>
      </c>
      <c r="C25" s="340"/>
      <c r="D25" s="340"/>
      <c r="E25" s="340"/>
      <c r="F25" s="340"/>
      <c r="G25" s="341"/>
      <c r="H25" s="364">
        <f>'依頼書ﾌｫｰﾑ (4検体以上)'!H23</f>
        <v>0</v>
      </c>
      <c r="I25" s="365"/>
      <c r="J25" s="365"/>
      <c r="K25" s="366"/>
      <c r="L25" s="181">
        <f>'依頼書ﾌｫｰﾑ (4検体以上)'!L23</f>
        <v>0</v>
      </c>
      <c r="M25" s="1"/>
      <c r="N25" s="237">
        <f>B25</f>
        <v>0</v>
      </c>
    </row>
    <row r="26" spans="2:14" ht="17.25" customHeight="1">
      <c r="B26" s="339"/>
      <c r="C26" s="340"/>
      <c r="D26" s="340"/>
      <c r="E26" s="340"/>
      <c r="F26" s="340"/>
      <c r="G26" s="341"/>
      <c r="H26" s="345">
        <f>'依頼書ﾌｫｰﾑ (4検体以上)'!H24</f>
        <v>0</v>
      </c>
      <c r="I26" s="346"/>
      <c r="J26" s="346"/>
      <c r="K26" s="347"/>
      <c r="L26" s="181">
        <f>'依頼書ﾌｫｰﾑ (4検体以上)'!L24</f>
        <v>0</v>
      </c>
      <c r="M26" s="1"/>
      <c r="N26" s="236">
        <f>C30</f>
      </c>
    </row>
    <row r="27" spans="2:14" ht="17.25" customHeight="1">
      <c r="B27" s="339"/>
      <c r="C27" s="340"/>
      <c r="D27" s="340"/>
      <c r="E27" s="340"/>
      <c r="F27" s="340"/>
      <c r="G27" s="341"/>
      <c r="H27" s="345">
        <f>'依頼書ﾌｫｰﾑ (4検体以上)'!H25</f>
        <v>0</v>
      </c>
      <c r="I27" s="348"/>
      <c r="J27" s="348"/>
      <c r="K27" s="349"/>
      <c r="L27" s="181">
        <f>'依頼書ﾌｫｰﾑ (4検体以上)'!L25</f>
        <v>0</v>
      </c>
      <c r="M27" s="1"/>
      <c r="N27" s="236">
        <f>G30</f>
        <v>0</v>
      </c>
    </row>
    <row r="28" spans="2:14" ht="17.25" customHeight="1">
      <c r="B28" s="339"/>
      <c r="C28" s="340"/>
      <c r="D28" s="340"/>
      <c r="E28" s="340"/>
      <c r="F28" s="340"/>
      <c r="G28" s="341"/>
      <c r="H28" s="345">
        <f>'依頼書ﾌｫｰﾑ (4検体以上)'!H26</f>
        <v>0</v>
      </c>
      <c r="I28" s="348"/>
      <c r="J28" s="348"/>
      <c r="K28" s="349"/>
      <c r="L28" s="181">
        <f>'依頼書ﾌｫｰﾑ (4検体以上)'!L26</f>
        <v>0</v>
      </c>
      <c r="M28" s="1"/>
      <c r="N28" s="236">
        <f>C31</f>
        <v>0</v>
      </c>
    </row>
    <row r="29" spans="2:14" ht="17.25" customHeight="1">
      <c r="B29" s="342"/>
      <c r="C29" s="343"/>
      <c r="D29" s="343"/>
      <c r="E29" s="343"/>
      <c r="F29" s="343"/>
      <c r="G29" s="344"/>
      <c r="H29" s="345">
        <f>'依頼書ﾌｫｰﾑ (4検体以上)'!H27</f>
        <v>0</v>
      </c>
      <c r="I29" s="348"/>
      <c r="J29" s="348"/>
      <c r="K29" s="349"/>
      <c r="L29" s="181">
        <f>'依頼書ﾌｫｰﾑ (4検体以上)'!L27</f>
        <v>0</v>
      </c>
      <c r="M29" s="1"/>
      <c r="N29" s="236"/>
    </row>
    <row r="30" spans="2:14" ht="17.25" customHeight="1">
      <c r="B30" s="77" t="s">
        <v>25</v>
      </c>
      <c r="C30" s="327">
        <f>'依頼書ﾌｫｰﾑ (4検体以上)'!C28</f>
      </c>
      <c r="D30" s="327"/>
      <c r="E30" s="327"/>
      <c r="F30" s="78" t="s">
        <v>26</v>
      </c>
      <c r="G30" s="79">
        <f>'依頼書ﾌｫｰﾑ (4検体以上)'!G28</f>
        <v>0</v>
      </c>
      <c r="H30" s="367">
        <f>'依頼書ﾌｫｰﾑ (4検体以上)'!H28</f>
        <v>0</v>
      </c>
      <c r="I30" s="368"/>
      <c r="J30" s="368"/>
      <c r="K30" s="369"/>
      <c r="L30" s="181">
        <f>'依頼書ﾌｫｰﾑ (4検体以上)'!L28</f>
        <v>0</v>
      </c>
      <c r="M30" s="1"/>
      <c r="N30" s="99"/>
    </row>
    <row r="31" spans="2:14" ht="17.25" customHeight="1" thickBot="1">
      <c r="B31" s="80" t="s">
        <v>27</v>
      </c>
      <c r="C31" s="370">
        <f>'依頼書ﾌｫｰﾑ (4検体以上)'!C29</f>
        <v>0</v>
      </c>
      <c r="D31" s="328"/>
      <c r="E31" s="328"/>
      <c r="F31" s="328"/>
      <c r="G31" s="329"/>
      <c r="H31" s="371">
        <f>'依頼書ﾌｫｰﾑ (4検体以上)'!H29</f>
        <v>0</v>
      </c>
      <c r="I31" s="372"/>
      <c r="J31" s="372"/>
      <c r="K31" s="373"/>
      <c r="L31" s="182">
        <f>'依頼書ﾌｫｰﾑ (4検体以上)'!L29</f>
        <v>0</v>
      </c>
      <c r="M31" s="1"/>
      <c r="N31" s="99"/>
    </row>
    <row r="32" spans="2:12" ht="7.5" customHeight="1" thickBot="1">
      <c r="B32" s="68"/>
      <c r="C32" s="68"/>
      <c r="D32" s="68"/>
      <c r="E32" s="68"/>
      <c r="L32" s="81"/>
    </row>
    <row r="33" spans="2:14" ht="17.25" customHeight="1" thickBot="1">
      <c r="B33" s="70">
        <f>'依頼書ﾌｫｰﾑ (4検体以上)'!B31</f>
        <v>2</v>
      </c>
      <c r="C33" s="350" t="s">
        <v>53</v>
      </c>
      <c r="D33" s="351"/>
      <c r="E33" s="352"/>
      <c r="F33" s="71" t="s">
        <v>22</v>
      </c>
      <c r="G33" s="72">
        <f>'依頼書ﾌｫｰﾑ (4検体以上)'!G31</f>
        <v>0</v>
      </c>
      <c r="H33" s="73" t="s">
        <v>23</v>
      </c>
      <c r="I33" s="74"/>
      <c r="J33" s="74"/>
      <c r="K33" s="75"/>
      <c r="L33" s="82" t="s">
        <v>24</v>
      </c>
      <c r="M33" s="1"/>
      <c r="N33" s="236">
        <f>G33</f>
        <v>0</v>
      </c>
    </row>
    <row r="34" spans="2:14" ht="17.25" customHeight="1">
      <c r="B34" s="339">
        <f>'依頼書ﾌｫｰﾑ (4検体以上)'!B32</f>
        <v>0</v>
      </c>
      <c r="C34" s="340"/>
      <c r="D34" s="340"/>
      <c r="E34" s="340"/>
      <c r="F34" s="340"/>
      <c r="G34" s="341"/>
      <c r="H34" s="364">
        <f>'依頼書ﾌｫｰﾑ (4検体以上)'!H32</f>
        <v>0</v>
      </c>
      <c r="I34" s="365"/>
      <c r="J34" s="365"/>
      <c r="K34" s="366"/>
      <c r="L34" s="181">
        <f>'依頼書ﾌｫｰﾑ (4検体以上)'!L32</f>
        <v>0</v>
      </c>
      <c r="M34" s="1"/>
      <c r="N34" s="237">
        <f>B34</f>
        <v>0</v>
      </c>
    </row>
    <row r="35" spans="2:14" ht="17.25" customHeight="1">
      <c r="B35" s="339"/>
      <c r="C35" s="340"/>
      <c r="D35" s="340"/>
      <c r="E35" s="340"/>
      <c r="F35" s="340"/>
      <c r="G35" s="341"/>
      <c r="H35" s="345">
        <f>'依頼書ﾌｫｰﾑ (4検体以上)'!H33</f>
        <v>0</v>
      </c>
      <c r="I35" s="346"/>
      <c r="J35" s="346"/>
      <c r="K35" s="347"/>
      <c r="L35" s="181">
        <f>'依頼書ﾌｫｰﾑ (4検体以上)'!L33</f>
        <v>0</v>
      </c>
      <c r="M35" s="1"/>
      <c r="N35" s="236">
        <f>C39</f>
        <v>0</v>
      </c>
    </row>
    <row r="36" spans="2:14" ht="17.25" customHeight="1">
      <c r="B36" s="339"/>
      <c r="C36" s="340"/>
      <c r="D36" s="340"/>
      <c r="E36" s="340"/>
      <c r="F36" s="340"/>
      <c r="G36" s="341"/>
      <c r="H36" s="345">
        <f>'依頼書ﾌｫｰﾑ (4検体以上)'!H34</f>
        <v>0</v>
      </c>
      <c r="I36" s="348"/>
      <c r="J36" s="348"/>
      <c r="K36" s="349"/>
      <c r="L36" s="181">
        <f>'依頼書ﾌｫｰﾑ (4検体以上)'!L34</f>
        <v>0</v>
      </c>
      <c r="M36" s="1"/>
      <c r="N36" s="236">
        <f>G39</f>
        <v>0</v>
      </c>
    </row>
    <row r="37" spans="2:14" ht="17.25" customHeight="1">
      <c r="B37" s="339"/>
      <c r="C37" s="340"/>
      <c r="D37" s="340"/>
      <c r="E37" s="340"/>
      <c r="F37" s="340"/>
      <c r="G37" s="341"/>
      <c r="H37" s="345">
        <f>'依頼書ﾌｫｰﾑ (4検体以上)'!H35</f>
        <v>0</v>
      </c>
      <c r="I37" s="348"/>
      <c r="J37" s="348"/>
      <c r="K37" s="349"/>
      <c r="L37" s="181">
        <f>'依頼書ﾌｫｰﾑ (4検体以上)'!L35</f>
        <v>0</v>
      </c>
      <c r="M37" s="1"/>
      <c r="N37" s="236">
        <f>C40</f>
        <v>0</v>
      </c>
    </row>
    <row r="38" spans="2:14" ht="17.25" customHeight="1">
      <c r="B38" s="342"/>
      <c r="C38" s="343"/>
      <c r="D38" s="343"/>
      <c r="E38" s="343"/>
      <c r="F38" s="343"/>
      <c r="G38" s="344"/>
      <c r="H38" s="345">
        <f>'依頼書ﾌｫｰﾑ (4検体以上)'!H36</f>
        <v>0</v>
      </c>
      <c r="I38" s="348"/>
      <c r="J38" s="348"/>
      <c r="K38" s="349"/>
      <c r="L38" s="181">
        <f>'依頼書ﾌｫｰﾑ (4検体以上)'!L36</f>
        <v>0</v>
      </c>
      <c r="M38" s="1"/>
      <c r="N38" s="236"/>
    </row>
    <row r="39" spans="2:14" ht="17.25" customHeight="1">
      <c r="B39" s="77" t="s">
        <v>25</v>
      </c>
      <c r="C39" s="327">
        <f>'依頼書ﾌｫｰﾑ (4検体以上)'!C37</f>
        <v>0</v>
      </c>
      <c r="D39" s="327"/>
      <c r="E39" s="327"/>
      <c r="F39" s="78" t="s">
        <v>26</v>
      </c>
      <c r="G39" s="79">
        <f>'依頼書ﾌｫｰﾑ (4検体以上)'!G37</f>
        <v>0</v>
      </c>
      <c r="H39" s="367">
        <f>'依頼書ﾌｫｰﾑ (4検体以上)'!H37</f>
        <v>0</v>
      </c>
      <c r="I39" s="368"/>
      <c r="J39" s="368"/>
      <c r="K39" s="369"/>
      <c r="L39" s="181">
        <f>'依頼書ﾌｫｰﾑ (4検体以上)'!L37</f>
        <v>0</v>
      </c>
      <c r="M39" s="1"/>
      <c r="N39" s="99"/>
    </row>
    <row r="40" spans="2:14" ht="17.25" customHeight="1" thickBot="1">
      <c r="B40" s="80" t="s">
        <v>27</v>
      </c>
      <c r="C40" s="370">
        <f>'依頼書ﾌｫｰﾑ (4検体以上)'!C38</f>
        <v>0</v>
      </c>
      <c r="D40" s="328"/>
      <c r="E40" s="328"/>
      <c r="F40" s="328"/>
      <c r="G40" s="329"/>
      <c r="H40" s="371">
        <f>'依頼書ﾌｫｰﾑ (4検体以上)'!H38</f>
        <v>0</v>
      </c>
      <c r="I40" s="372"/>
      <c r="J40" s="372"/>
      <c r="K40" s="373"/>
      <c r="L40" s="182">
        <f>'依頼書ﾌｫｰﾑ (4検体以上)'!L38</f>
        <v>0</v>
      </c>
      <c r="M40" s="1"/>
      <c r="N40" s="99"/>
    </row>
    <row r="41" spans="2:12" ht="7.5" customHeight="1" thickBot="1">
      <c r="B41" s="68"/>
      <c r="C41" s="68"/>
      <c r="D41" s="68"/>
      <c r="E41" s="68"/>
      <c r="L41" s="81"/>
    </row>
    <row r="42" spans="2:14" ht="17.25" customHeight="1" thickBot="1">
      <c r="B42" s="70">
        <f>'依頼書ﾌｫｰﾑ (4検体以上)'!B40</f>
        <v>3</v>
      </c>
      <c r="C42" s="350" t="s">
        <v>53</v>
      </c>
      <c r="D42" s="351"/>
      <c r="E42" s="352"/>
      <c r="F42" s="71" t="s">
        <v>22</v>
      </c>
      <c r="G42" s="72">
        <f>'依頼書ﾌｫｰﾑ (4検体以上)'!G40</f>
        <v>0</v>
      </c>
      <c r="H42" s="73" t="s">
        <v>23</v>
      </c>
      <c r="I42" s="74"/>
      <c r="J42" s="74"/>
      <c r="K42" s="75"/>
      <c r="L42" s="82" t="s">
        <v>24</v>
      </c>
      <c r="M42" s="1"/>
      <c r="N42" s="236">
        <f>G42</f>
        <v>0</v>
      </c>
    </row>
    <row r="43" spans="2:14" ht="17.25" customHeight="1">
      <c r="B43" s="339">
        <f>'依頼書ﾌｫｰﾑ (4検体以上)'!B41</f>
        <v>0</v>
      </c>
      <c r="C43" s="340"/>
      <c r="D43" s="340"/>
      <c r="E43" s="340"/>
      <c r="F43" s="340"/>
      <c r="G43" s="341"/>
      <c r="H43" s="364">
        <f>'依頼書ﾌｫｰﾑ (4検体以上)'!H41</f>
        <v>0</v>
      </c>
      <c r="I43" s="365"/>
      <c r="J43" s="365"/>
      <c r="K43" s="366"/>
      <c r="L43" s="181">
        <f>'依頼書ﾌｫｰﾑ (4検体以上)'!L41</f>
        <v>0</v>
      </c>
      <c r="M43" s="1"/>
      <c r="N43" s="237">
        <f>B43</f>
        <v>0</v>
      </c>
    </row>
    <row r="44" spans="2:14" ht="17.25" customHeight="1">
      <c r="B44" s="339"/>
      <c r="C44" s="340"/>
      <c r="D44" s="340"/>
      <c r="E44" s="340"/>
      <c r="F44" s="340"/>
      <c r="G44" s="341"/>
      <c r="H44" s="345">
        <f>'依頼書ﾌｫｰﾑ (4検体以上)'!H42</f>
        <v>0</v>
      </c>
      <c r="I44" s="346"/>
      <c r="J44" s="346"/>
      <c r="K44" s="347"/>
      <c r="L44" s="181">
        <f>'依頼書ﾌｫｰﾑ (4検体以上)'!L42</f>
        <v>0</v>
      </c>
      <c r="M44" s="1"/>
      <c r="N44" s="236">
        <f>C48</f>
        <v>0</v>
      </c>
    </row>
    <row r="45" spans="2:14" ht="17.25" customHeight="1">
      <c r="B45" s="339"/>
      <c r="C45" s="340"/>
      <c r="D45" s="340"/>
      <c r="E45" s="340"/>
      <c r="F45" s="340"/>
      <c r="G45" s="341"/>
      <c r="H45" s="345">
        <f>'依頼書ﾌｫｰﾑ (4検体以上)'!H43</f>
        <v>0</v>
      </c>
      <c r="I45" s="348"/>
      <c r="J45" s="348"/>
      <c r="K45" s="349"/>
      <c r="L45" s="181">
        <f>'依頼書ﾌｫｰﾑ (4検体以上)'!L43</f>
        <v>0</v>
      </c>
      <c r="M45" s="1"/>
      <c r="N45" s="236">
        <f>G48</f>
        <v>0</v>
      </c>
    </row>
    <row r="46" spans="2:14" ht="17.25" customHeight="1">
      <c r="B46" s="339"/>
      <c r="C46" s="340"/>
      <c r="D46" s="340"/>
      <c r="E46" s="340"/>
      <c r="F46" s="340"/>
      <c r="G46" s="341"/>
      <c r="H46" s="345">
        <f>'依頼書ﾌｫｰﾑ (4検体以上)'!H44</f>
        <v>0</v>
      </c>
      <c r="I46" s="348"/>
      <c r="J46" s="348"/>
      <c r="K46" s="349"/>
      <c r="L46" s="181">
        <f>'依頼書ﾌｫｰﾑ (4検体以上)'!L44</f>
        <v>0</v>
      </c>
      <c r="M46" s="1"/>
      <c r="N46" s="236">
        <f>C49</f>
        <v>0</v>
      </c>
    </row>
    <row r="47" spans="2:14" ht="17.25" customHeight="1">
      <c r="B47" s="342"/>
      <c r="C47" s="343"/>
      <c r="D47" s="343"/>
      <c r="E47" s="343"/>
      <c r="F47" s="343"/>
      <c r="G47" s="344"/>
      <c r="H47" s="345">
        <f>'依頼書ﾌｫｰﾑ (4検体以上)'!H45</f>
        <v>0</v>
      </c>
      <c r="I47" s="348"/>
      <c r="J47" s="348"/>
      <c r="K47" s="349"/>
      <c r="L47" s="181">
        <f>'依頼書ﾌｫｰﾑ (4検体以上)'!L45</f>
        <v>0</v>
      </c>
      <c r="M47" s="1"/>
      <c r="N47" s="236"/>
    </row>
    <row r="48" spans="2:14" ht="17.25" customHeight="1">
      <c r="B48" s="77" t="s">
        <v>25</v>
      </c>
      <c r="C48" s="327">
        <f>'依頼書ﾌｫｰﾑ (4検体以上)'!C46</f>
        <v>0</v>
      </c>
      <c r="D48" s="327"/>
      <c r="E48" s="327"/>
      <c r="F48" s="78" t="s">
        <v>26</v>
      </c>
      <c r="G48" s="79">
        <f>'依頼書ﾌｫｰﾑ (4検体以上)'!G46</f>
        <v>0</v>
      </c>
      <c r="H48" s="367">
        <f>'依頼書ﾌｫｰﾑ (4検体以上)'!H46</f>
        <v>0</v>
      </c>
      <c r="I48" s="368"/>
      <c r="J48" s="368"/>
      <c r="K48" s="369"/>
      <c r="L48" s="181">
        <f>'依頼書ﾌｫｰﾑ (4検体以上)'!L46</f>
        <v>0</v>
      </c>
      <c r="M48" s="1"/>
      <c r="N48" s="99"/>
    </row>
    <row r="49" spans="2:14" ht="17.25" customHeight="1" thickBot="1">
      <c r="B49" s="80" t="s">
        <v>27</v>
      </c>
      <c r="C49" s="370">
        <f>'依頼書ﾌｫｰﾑ (4検体以上)'!C47</f>
        <v>0</v>
      </c>
      <c r="D49" s="328"/>
      <c r="E49" s="328"/>
      <c r="F49" s="328"/>
      <c r="G49" s="329"/>
      <c r="H49" s="371">
        <f>'依頼書ﾌｫｰﾑ (4検体以上)'!H47</f>
        <v>0</v>
      </c>
      <c r="I49" s="372"/>
      <c r="J49" s="372"/>
      <c r="K49" s="373"/>
      <c r="L49" s="182">
        <f>'依頼書ﾌｫｰﾑ (4検体以上)'!L47</f>
        <v>0</v>
      </c>
      <c r="M49" s="1"/>
      <c r="N49" s="99"/>
    </row>
    <row r="50" spans="2:13" ht="15" customHeight="1" thickBot="1">
      <c r="B50" s="83" t="s">
        <v>28</v>
      </c>
      <c r="C50" s="83"/>
      <c r="D50" s="83"/>
      <c r="E50" s="83"/>
      <c r="F50" s="83"/>
      <c r="J50" s="84"/>
      <c r="K50" s="85" t="s">
        <v>29</v>
      </c>
      <c r="L50" s="183">
        <f>SUM(L25:L49)</f>
        <v>0</v>
      </c>
      <c r="M50" s="1"/>
    </row>
    <row r="51" spans="2:13" ht="15" customHeight="1" hidden="1">
      <c r="B51" s="83"/>
      <c r="C51" s="83"/>
      <c r="D51" s="83"/>
      <c r="E51" s="83"/>
      <c r="F51" s="83"/>
      <c r="M51" s="1"/>
    </row>
    <row r="52" spans="10:13" ht="15" customHeight="1" hidden="1">
      <c r="J52" s="2"/>
      <c r="K52" s="2"/>
      <c r="L52" s="2"/>
      <c r="M52" s="3"/>
    </row>
    <row r="53" spans="9:16" ht="34.5" customHeight="1">
      <c r="I53" s="2"/>
      <c r="J53" s="2"/>
      <c r="K53" s="2"/>
      <c r="M53" s="127"/>
      <c r="N53" s="125"/>
      <c r="P53" s="90"/>
    </row>
    <row r="54" spans="10:17" ht="7.5" customHeight="1">
      <c r="J54" s="2"/>
      <c r="K54" s="2"/>
      <c r="L54" s="2"/>
      <c r="M54" s="1"/>
      <c r="N54" s="127"/>
      <c r="O54" s="125"/>
      <c r="Q54" s="90"/>
    </row>
    <row r="55" spans="2:17" ht="19.5" customHeight="1">
      <c r="B55" s="86" t="s">
        <v>129</v>
      </c>
      <c r="C55" s="204" t="str">
        <f>$C$16&amp;"様"</f>
        <v>様</v>
      </c>
      <c r="D55" s="205"/>
      <c r="E55" s="205"/>
      <c r="F55" s="86" t="s">
        <v>130</v>
      </c>
      <c r="G55" s="206" t="str">
        <f>$B$25&amp;"他"</f>
        <v>0他</v>
      </c>
      <c r="H55" s="207"/>
      <c r="I55" s="207"/>
      <c r="J55" s="208"/>
      <c r="K55" s="209"/>
      <c r="L55" s="210"/>
      <c r="M55" s="1"/>
      <c r="N55" s="127"/>
      <c r="O55" s="125"/>
      <c r="Q55" s="90"/>
    </row>
    <row r="56" spans="2:18" ht="39" customHeight="1">
      <c r="B56" s="86" t="s">
        <v>131</v>
      </c>
      <c r="C56" s="333">
        <f>$B$20</f>
        <v>0</v>
      </c>
      <c r="D56" s="334"/>
      <c r="E56" s="334"/>
      <c r="F56" s="334"/>
      <c r="G56" s="334"/>
      <c r="H56" s="334"/>
      <c r="I56" s="334"/>
      <c r="J56" s="334"/>
      <c r="K56" s="334"/>
      <c r="L56" s="335"/>
      <c r="M56" s="2"/>
      <c r="N56" s="91"/>
      <c r="P56" s="125"/>
      <c r="Q56" s="90"/>
      <c r="R56" s="11"/>
    </row>
    <row r="57" spans="2:18" ht="12" customHeight="1" thickBot="1">
      <c r="B57" s="68"/>
      <c r="C57" s="68"/>
      <c r="D57" s="68"/>
      <c r="E57" s="68"/>
      <c r="M57" s="211">
        <f>IF(B60=0,"",IF(M3=1,M3+1,(B59-8)/5+3))</f>
      </c>
      <c r="N57" s="212"/>
      <c r="P57" s="213"/>
      <c r="Q57" s="214"/>
      <c r="R57" s="47"/>
    </row>
    <row r="58" spans="2:18" ht="17.25" customHeight="1" thickBot="1">
      <c r="B58" s="118">
        <f>'依頼書ﾌｫｰﾑ (4検体以上)'!B60</f>
        <v>4</v>
      </c>
      <c r="C58" s="336" t="str">
        <f>'依頼書ﾌｫｰﾑ (4検体以上)'!C60</f>
        <v>製品名（検体名）</v>
      </c>
      <c r="D58" s="337"/>
      <c r="E58" s="338"/>
      <c r="F58" s="223" t="str">
        <f>'依頼書ﾌｫｰﾑ (4検体以上)'!F60</f>
        <v>検体№</v>
      </c>
      <c r="G58" s="72">
        <f>'依頼書ﾌｫｰﾑ (4検体以上)'!G60</f>
        <v>0</v>
      </c>
      <c r="H58" s="330" t="str">
        <f>'依頼書ﾌｫｰﾑ (4検体以上)'!H60</f>
        <v>試験検査項目（試験・検体に関する注意事項・ご要望）</v>
      </c>
      <c r="I58" s="331"/>
      <c r="J58" s="331"/>
      <c r="K58" s="332"/>
      <c r="L58" s="232" t="str">
        <f>'依頼書ﾌｫｰﾑ (4検体以上)'!L60</f>
        <v>料金確認</v>
      </c>
      <c r="M58" s="47"/>
      <c r="N58" s="236">
        <f>G58</f>
        <v>0</v>
      </c>
      <c r="P58" s="215"/>
      <c r="Q58" s="214"/>
      <c r="R58" s="47"/>
    </row>
    <row r="59" spans="2:18" ht="17.25" customHeight="1">
      <c r="B59" s="339">
        <f>'依頼書ﾌｫｰﾑ (4検体以上)'!B61</f>
        <v>0</v>
      </c>
      <c r="C59" s="340"/>
      <c r="D59" s="340"/>
      <c r="E59" s="340"/>
      <c r="F59" s="340"/>
      <c r="G59" s="341"/>
      <c r="H59" s="224">
        <f>'依頼書ﾌｫｰﾑ (4検体以上)'!H61</f>
        <v>0</v>
      </c>
      <c r="I59" s="192"/>
      <c r="J59" s="192"/>
      <c r="K59" s="193"/>
      <c r="L59" s="233">
        <f>'依頼書ﾌｫｰﾑ (4検体以上)'!L61</f>
        <v>0</v>
      </c>
      <c r="N59" s="237">
        <f>B59</f>
        <v>0</v>
      </c>
      <c r="O59" s="2"/>
      <c r="Q59" s="90"/>
      <c r="R59" s="216"/>
    </row>
    <row r="60" spans="2:17" ht="17.25" customHeight="1">
      <c r="B60" s="339"/>
      <c r="C60" s="340"/>
      <c r="D60" s="340"/>
      <c r="E60" s="340"/>
      <c r="F60" s="340"/>
      <c r="G60" s="341"/>
      <c r="H60" s="225">
        <f>'依頼書ﾌｫｰﾑ (4検体以上)'!H62</f>
        <v>0</v>
      </c>
      <c r="I60" s="185"/>
      <c r="J60" s="185"/>
      <c r="K60" s="186"/>
      <c r="L60" s="233">
        <f>'依頼書ﾌｫｰﾑ (4検体以上)'!L62</f>
        <v>0</v>
      </c>
      <c r="M60" s="1"/>
      <c r="N60" s="236">
        <f>C64</f>
        <v>0</v>
      </c>
      <c r="P60" s="1" t="s">
        <v>45</v>
      </c>
      <c r="Q60" s="90"/>
    </row>
    <row r="61" spans="2:17" ht="17.25" customHeight="1">
      <c r="B61" s="339"/>
      <c r="C61" s="340"/>
      <c r="D61" s="340"/>
      <c r="E61" s="340"/>
      <c r="F61" s="340"/>
      <c r="G61" s="341"/>
      <c r="H61" s="225">
        <f>'依頼書ﾌｫｰﾑ (4検体以上)'!H63</f>
        <v>0</v>
      </c>
      <c r="I61" s="185"/>
      <c r="J61" s="185"/>
      <c r="K61" s="186"/>
      <c r="L61" s="233">
        <f>'依頼書ﾌｫｰﾑ (4検体以上)'!L63</f>
        <v>0</v>
      </c>
      <c r="M61" s="1"/>
      <c r="N61" s="236">
        <f>G64</f>
        <v>0</v>
      </c>
      <c r="P61" s="1" t="s">
        <v>46</v>
      </c>
      <c r="Q61" s="90"/>
    </row>
    <row r="62" spans="2:17" ht="17.25" customHeight="1">
      <c r="B62" s="339"/>
      <c r="C62" s="340"/>
      <c r="D62" s="340"/>
      <c r="E62" s="340"/>
      <c r="F62" s="340"/>
      <c r="G62" s="341"/>
      <c r="H62" s="225">
        <f>'依頼書ﾌｫｰﾑ (4検体以上)'!H64</f>
        <v>0</v>
      </c>
      <c r="I62" s="185"/>
      <c r="J62" s="185"/>
      <c r="K62" s="186"/>
      <c r="L62" s="233">
        <f>'依頼書ﾌｫｰﾑ (4検体以上)'!L64</f>
        <v>0</v>
      </c>
      <c r="M62" s="1"/>
      <c r="N62" s="236">
        <f>C65</f>
        <v>0</v>
      </c>
      <c r="O62" s="103" t="s">
        <v>132</v>
      </c>
      <c r="P62" s="104">
        <v>0</v>
      </c>
      <c r="Q62" s="90"/>
    </row>
    <row r="63" spans="2:17" ht="17.25" customHeight="1">
      <c r="B63" s="342"/>
      <c r="C63" s="343"/>
      <c r="D63" s="343"/>
      <c r="E63" s="343"/>
      <c r="F63" s="343"/>
      <c r="G63" s="344"/>
      <c r="H63" s="225">
        <f>'依頼書ﾌｫｰﾑ (4検体以上)'!H65</f>
        <v>0</v>
      </c>
      <c r="I63" s="185"/>
      <c r="J63" s="185"/>
      <c r="K63" s="186"/>
      <c r="L63" s="233">
        <f>'依頼書ﾌｫｰﾑ (4検体以上)'!L65</f>
        <v>0</v>
      </c>
      <c r="M63" s="1"/>
      <c r="N63" s="236"/>
      <c r="P63" s="1" t="s">
        <v>49</v>
      </c>
      <c r="Q63" s="107">
        <f>SUM(Q66:Q87)</f>
        <v>0</v>
      </c>
    </row>
    <row r="64" spans="2:17" ht="17.25" customHeight="1">
      <c r="B64" s="226" t="str">
        <f>'依頼書ﾌｫｰﾑ (4検体以上)'!B66</f>
        <v>LOT：</v>
      </c>
      <c r="C64" s="327">
        <f>'依頼書ﾌｫｰﾑ (4検体以上)'!C66</f>
        <v>0</v>
      </c>
      <c r="D64" s="327"/>
      <c r="E64" s="327"/>
      <c r="F64" s="227" t="str">
        <f>'依頼書ﾌｫｰﾑ (4検体以上)'!F66</f>
        <v>容量：</v>
      </c>
      <c r="G64" s="79">
        <f>'依頼書ﾌｫｰﾑ (4検体以上)'!G66</f>
        <v>0</v>
      </c>
      <c r="H64" s="228">
        <f>'依頼書ﾌｫｰﾑ (4検体以上)'!H66</f>
        <v>0</v>
      </c>
      <c r="I64" s="187"/>
      <c r="J64" s="187"/>
      <c r="K64" s="188"/>
      <c r="L64" s="233">
        <f>'依頼書ﾌｫｰﾑ (4検体以上)'!L66</f>
        <v>0</v>
      </c>
      <c r="M64" s="1"/>
      <c r="N64" s="99"/>
      <c r="P64" s="1" t="s">
        <v>50</v>
      </c>
      <c r="Q64" s="90"/>
    </row>
    <row r="65" spans="2:18" ht="17.25" customHeight="1" thickBot="1">
      <c r="B65" s="229" t="str">
        <f>'依頼書ﾌｫｰﾑ (4検体以上)'!B67</f>
        <v>原産国：</v>
      </c>
      <c r="C65" s="328">
        <f>'依頼書ﾌｫｰﾑ (4検体以上)'!C67</f>
        <v>0</v>
      </c>
      <c r="D65" s="328"/>
      <c r="E65" s="328"/>
      <c r="F65" s="328"/>
      <c r="G65" s="329"/>
      <c r="H65" s="230">
        <f>'依頼書ﾌｫｰﾑ (4検体以上)'!H67</f>
        <v>0</v>
      </c>
      <c r="I65" s="189"/>
      <c r="J65" s="189"/>
      <c r="K65" s="190"/>
      <c r="L65" s="234">
        <f>'依頼書ﾌｫｰﾑ (4検体以上)'!L67</f>
        <v>0</v>
      </c>
      <c r="M65" s="1"/>
      <c r="N65" s="99"/>
      <c r="P65" s="1" t="s">
        <v>51</v>
      </c>
      <c r="Q65" s="110" t="s">
        <v>52</v>
      </c>
      <c r="R65" s="1" t="s">
        <v>52</v>
      </c>
    </row>
    <row r="66" spans="2:18" ht="7.5" customHeight="1" thickBot="1">
      <c r="B66" s="231"/>
      <c r="C66" s="231"/>
      <c r="D66" s="231"/>
      <c r="E66" s="231"/>
      <c r="F66" s="99"/>
      <c r="G66" s="99"/>
      <c r="H66" s="99"/>
      <c r="L66" s="99"/>
      <c r="M66" s="1"/>
      <c r="N66" s="99"/>
      <c r="O66" s="115">
        <v>0</v>
      </c>
      <c r="P66" s="113">
        <v>0</v>
      </c>
      <c r="Q66" s="114">
        <v>0</v>
      </c>
      <c r="R66" s="103">
        <v>0</v>
      </c>
    </row>
    <row r="67" spans="2:18" ht="17.25" customHeight="1" thickBot="1">
      <c r="B67" s="118">
        <f>'依頼書ﾌｫｰﾑ (4検体以上)'!B69</f>
        <v>5</v>
      </c>
      <c r="C67" s="336" t="str">
        <f>'依頼書ﾌｫｰﾑ (4検体以上)'!C69</f>
        <v>製品名（検体名）</v>
      </c>
      <c r="D67" s="337"/>
      <c r="E67" s="338"/>
      <c r="F67" s="223" t="str">
        <f>'依頼書ﾌｫｰﾑ (4検体以上)'!F69</f>
        <v>検体№</v>
      </c>
      <c r="G67" s="72">
        <f>'依頼書ﾌｫｰﾑ (4検体以上)'!G69</f>
        <v>0</v>
      </c>
      <c r="H67" s="330" t="str">
        <f>'依頼書ﾌｫｰﾑ (4検体以上)'!H69</f>
        <v>試験検査項目（試験・検体に関する注意事項・ご要望）</v>
      </c>
      <c r="I67" s="331"/>
      <c r="J67" s="331"/>
      <c r="K67" s="332"/>
      <c r="L67" s="232" t="str">
        <f>'依頼書ﾌｫｰﾑ (4検体以上)'!L69</f>
        <v>料金確認</v>
      </c>
      <c r="M67" s="1"/>
      <c r="N67" s="236">
        <f>G67</f>
        <v>0</v>
      </c>
      <c r="O67" s="115">
        <v>0</v>
      </c>
      <c r="P67" s="113">
        <v>0</v>
      </c>
      <c r="Q67" s="114">
        <v>0</v>
      </c>
      <c r="R67" s="103">
        <v>0</v>
      </c>
    </row>
    <row r="68" spans="2:17" ht="17.25" customHeight="1">
      <c r="B68" s="339">
        <f>'依頼書ﾌｫｰﾑ (4検体以上)'!B70</f>
        <v>0</v>
      </c>
      <c r="C68" s="340"/>
      <c r="D68" s="340"/>
      <c r="E68" s="340"/>
      <c r="F68" s="340"/>
      <c r="G68" s="341"/>
      <c r="H68" s="224">
        <f>'依頼書ﾌｫｰﾑ (4検体以上)'!H70</f>
        <v>0</v>
      </c>
      <c r="I68" s="192"/>
      <c r="J68" s="192"/>
      <c r="K68" s="193"/>
      <c r="L68" s="233">
        <f>'依頼書ﾌｫｰﾑ (4検体以上)'!L70</f>
        <v>0</v>
      </c>
      <c r="N68" s="237">
        <f>B68</f>
        <v>0</v>
      </c>
      <c r="O68" s="99"/>
      <c r="P68" s="113"/>
      <c r="Q68" s="114"/>
    </row>
    <row r="69" spans="2:18" ht="17.25" customHeight="1">
      <c r="B69" s="339"/>
      <c r="C69" s="340"/>
      <c r="D69" s="340"/>
      <c r="E69" s="340"/>
      <c r="F69" s="340"/>
      <c r="G69" s="341"/>
      <c r="H69" s="225">
        <f>'依頼書ﾌｫｰﾑ (4検体以上)'!H71</f>
        <v>0</v>
      </c>
      <c r="I69" s="185"/>
      <c r="J69" s="185"/>
      <c r="K69" s="186"/>
      <c r="L69" s="233">
        <f>'依頼書ﾌｫｰﾑ (4検体以上)'!L71</f>
        <v>0</v>
      </c>
      <c r="M69" s="1"/>
      <c r="N69" s="236">
        <f>C73</f>
        <v>0</v>
      </c>
      <c r="O69" s="115">
        <v>0</v>
      </c>
      <c r="P69" s="113">
        <v>0</v>
      </c>
      <c r="Q69" s="114">
        <v>0</v>
      </c>
      <c r="R69" s="103">
        <v>0</v>
      </c>
    </row>
    <row r="70" spans="2:18" ht="17.25" customHeight="1">
      <c r="B70" s="339"/>
      <c r="C70" s="340"/>
      <c r="D70" s="340"/>
      <c r="E70" s="340"/>
      <c r="F70" s="340"/>
      <c r="G70" s="341"/>
      <c r="H70" s="225">
        <f>'依頼書ﾌｫｰﾑ (4検体以上)'!H72</f>
        <v>0</v>
      </c>
      <c r="I70" s="185"/>
      <c r="J70" s="185"/>
      <c r="K70" s="186"/>
      <c r="L70" s="233">
        <f>'依頼書ﾌｫｰﾑ (4検体以上)'!L72</f>
        <v>0</v>
      </c>
      <c r="M70" s="1"/>
      <c r="N70" s="236">
        <f>G73</f>
        <v>0</v>
      </c>
      <c r="O70" s="115">
        <v>0</v>
      </c>
      <c r="P70" s="113">
        <v>0</v>
      </c>
      <c r="Q70" s="114">
        <v>0</v>
      </c>
      <c r="R70" s="103">
        <v>0</v>
      </c>
    </row>
    <row r="71" spans="2:18" ht="17.25" customHeight="1">
      <c r="B71" s="339"/>
      <c r="C71" s="340"/>
      <c r="D71" s="340"/>
      <c r="E71" s="340"/>
      <c r="F71" s="340"/>
      <c r="G71" s="341"/>
      <c r="H71" s="225">
        <f>'依頼書ﾌｫｰﾑ (4検体以上)'!H73</f>
        <v>0</v>
      </c>
      <c r="I71" s="185"/>
      <c r="J71" s="185"/>
      <c r="K71" s="186"/>
      <c r="L71" s="233">
        <f>'依頼書ﾌｫｰﾑ (4検体以上)'!L73</f>
        <v>0</v>
      </c>
      <c r="M71" s="1"/>
      <c r="N71" s="236">
        <f>C74</f>
        <v>0</v>
      </c>
      <c r="O71" s="115">
        <v>0</v>
      </c>
      <c r="P71" s="113">
        <v>0</v>
      </c>
      <c r="Q71" s="114">
        <v>0</v>
      </c>
      <c r="R71" s="103">
        <v>0</v>
      </c>
    </row>
    <row r="72" spans="2:18" ht="17.25" customHeight="1">
      <c r="B72" s="342"/>
      <c r="C72" s="343"/>
      <c r="D72" s="343"/>
      <c r="E72" s="343"/>
      <c r="F72" s="343"/>
      <c r="G72" s="344"/>
      <c r="H72" s="225">
        <f>'依頼書ﾌｫｰﾑ (4検体以上)'!H74</f>
        <v>0</v>
      </c>
      <c r="I72" s="185"/>
      <c r="J72" s="185"/>
      <c r="K72" s="186"/>
      <c r="L72" s="233">
        <f>'依頼書ﾌｫｰﾑ (4検体以上)'!L74</f>
        <v>0</v>
      </c>
      <c r="M72" s="1"/>
      <c r="N72" s="236"/>
      <c r="O72" s="115">
        <v>0</v>
      </c>
      <c r="P72" s="113">
        <v>0</v>
      </c>
      <c r="Q72" s="114">
        <v>0</v>
      </c>
      <c r="R72" s="103">
        <v>0</v>
      </c>
    </row>
    <row r="73" spans="2:18" ht="17.25" customHeight="1">
      <c r="B73" s="226" t="str">
        <f>'依頼書ﾌｫｰﾑ (4検体以上)'!B75</f>
        <v>LOT：</v>
      </c>
      <c r="C73" s="327">
        <f>'依頼書ﾌｫｰﾑ (4検体以上)'!C75</f>
        <v>0</v>
      </c>
      <c r="D73" s="327"/>
      <c r="E73" s="327"/>
      <c r="F73" s="227" t="str">
        <f>'依頼書ﾌｫｰﾑ (4検体以上)'!F75</f>
        <v>容量：</v>
      </c>
      <c r="G73" s="79">
        <f>'依頼書ﾌｫｰﾑ (4検体以上)'!G75</f>
        <v>0</v>
      </c>
      <c r="H73" s="228">
        <f>'依頼書ﾌｫｰﾑ (4検体以上)'!H75</f>
        <v>0</v>
      </c>
      <c r="I73" s="187"/>
      <c r="J73" s="187"/>
      <c r="K73" s="188"/>
      <c r="L73" s="233">
        <f>'依頼書ﾌｫｰﾑ (4検体以上)'!L75</f>
        <v>0</v>
      </c>
      <c r="M73" s="1"/>
      <c r="N73" s="99"/>
      <c r="O73" s="115">
        <v>0</v>
      </c>
      <c r="P73" s="113">
        <v>0</v>
      </c>
      <c r="Q73" s="114">
        <v>0</v>
      </c>
      <c r="R73" s="103">
        <v>0</v>
      </c>
    </row>
    <row r="74" spans="2:18" ht="17.25" customHeight="1" thickBot="1">
      <c r="B74" s="229" t="str">
        <f>'依頼書ﾌｫｰﾑ (4検体以上)'!B76</f>
        <v>原産国：</v>
      </c>
      <c r="C74" s="328">
        <f>'依頼書ﾌｫｰﾑ (4検体以上)'!C76</f>
        <v>0</v>
      </c>
      <c r="D74" s="328"/>
      <c r="E74" s="328"/>
      <c r="F74" s="328"/>
      <c r="G74" s="329"/>
      <c r="H74" s="230">
        <f>'依頼書ﾌｫｰﾑ (4検体以上)'!H76</f>
        <v>0</v>
      </c>
      <c r="I74" s="189"/>
      <c r="J74" s="189"/>
      <c r="K74" s="190"/>
      <c r="L74" s="234">
        <f>'依頼書ﾌｫｰﾑ (4検体以上)'!L76</f>
        <v>0</v>
      </c>
      <c r="M74" s="1"/>
      <c r="N74" s="99"/>
      <c r="O74" s="115">
        <v>0</v>
      </c>
      <c r="P74" s="113">
        <v>0</v>
      </c>
      <c r="Q74" s="114">
        <v>0</v>
      </c>
      <c r="R74" s="103">
        <v>0</v>
      </c>
    </row>
    <row r="75" spans="2:18" ht="7.5" customHeight="1" thickBot="1">
      <c r="B75" s="231"/>
      <c r="C75" s="231"/>
      <c r="D75" s="231"/>
      <c r="E75" s="231"/>
      <c r="F75" s="99"/>
      <c r="G75" s="99"/>
      <c r="H75" s="99"/>
      <c r="L75" s="99"/>
      <c r="M75" s="1"/>
      <c r="N75" s="99"/>
      <c r="O75" s="115">
        <v>0</v>
      </c>
      <c r="P75" s="113">
        <v>0</v>
      </c>
      <c r="Q75" s="114">
        <v>0</v>
      </c>
      <c r="R75" s="103">
        <v>0</v>
      </c>
    </row>
    <row r="76" spans="2:18" ht="17.25" customHeight="1" thickBot="1">
      <c r="B76" s="118">
        <f>'依頼書ﾌｫｰﾑ (4検体以上)'!B78</f>
        <v>6</v>
      </c>
      <c r="C76" s="336" t="str">
        <f>'依頼書ﾌｫｰﾑ (4検体以上)'!C78</f>
        <v>製品名（検体名）</v>
      </c>
      <c r="D76" s="337"/>
      <c r="E76" s="338"/>
      <c r="F76" s="223" t="str">
        <f>'依頼書ﾌｫｰﾑ (4検体以上)'!F78</f>
        <v>検体№</v>
      </c>
      <c r="G76" s="72">
        <f>'依頼書ﾌｫｰﾑ (4検体以上)'!G78</f>
        <v>0</v>
      </c>
      <c r="H76" s="330" t="str">
        <f>'依頼書ﾌｫｰﾑ (4検体以上)'!H78</f>
        <v>試験検査項目（試験・検体に関する注意事項・ご要望）</v>
      </c>
      <c r="I76" s="331"/>
      <c r="J76" s="331"/>
      <c r="K76" s="332"/>
      <c r="L76" s="232" t="str">
        <f>'依頼書ﾌｫｰﾑ (4検体以上)'!L78</f>
        <v>料金確認</v>
      </c>
      <c r="M76" s="1"/>
      <c r="N76" s="236">
        <f>G76</f>
        <v>0</v>
      </c>
      <c r="O76" s="115">
        <v>0</v>
      </c>
      <c r="P76" s="113">
        <v>0</v>
      </c>
      <c r="Q76" s="114">
        <v>0</v>
      </c>
      <c r="R76" s="103">
        <v>0</v>
      </c>
    </row>
    <row r="77" spans="2:17" ht="17.25" customHeight="1">
      <c r="B77" s="339">
        <f>'依頼書ﾌｫｰﾑ (4検体以上)'!B79</f>
        <v>0</v>
      </c>
      <c r="C77" s="340"/>
      <c r="D77" s="340"/>
      <c r="E77" s="340"/>
      <c r="F77" s="340"/>
      <c r="G77" s="341"/>
      <c r="H77" s="224">
        <f>'依頼書ﾌｫｰﾑ (4検体以上)'!H79</f>
        <v>0</v>
      </c>
      <c r="I77" s="192"/>
      <c r="J77" s="192"/>
      <c r="K77" s="193"/>
      <c r="L77" s="233">
        <f>'依頼書ﾌｫｰﾑ (4検体以上)'!L79</f>
        <v>0</v>
      </c>
      <c r="N77" s="237">
        <f>B77</f>
        <v>0</v>
      </c>
      <c r="O77" s="99"/>
      <c r="P77" s="113"/>
      <c r="Q77" s="114"/>
    </row>
    <row r="78" spans="2:18" ht="17.25" customHeight="1">
      <c r="B78" s="339"/>
      <c r="C78" s="340"/>
      <c r="D78" s="340"/>
      <c r="E78" s="340"/>
      <c r="F78" s="340"/>
      <c r="G78" s="341"/>
      <c r="H78" s="225">
        <f>'依頼書ﾌｫｰﾑ (4検体以上)'!H80</f>
        <v>0</v>
      </c>
      <c r="I78" s="185"/>
      <c r="J78" s="185"/>
      <c r="K78" s="186"/>
      <c r="L78" s="233">
        <f>'依頼書ﾌｫｰﾑ (4検体以上)'!L80</f>
        <v>0</v>
      </c>
      <c r="M78" s="1"/>
      <c r="N78" s="236">
        <f>C82</f>
        <v>0</v>
      </c>
      <c r="O78" s="115">
        <v>0</v>
      </c>
      <c r="P78" s="113">
        <v>0</v>
      </c>
      <c r="Q78" s="114">
        <v>0</v>
      </c>
      <c r="R78" s="103">
        <v>0</v>
      </c>
    </row>
    <row r="79" spans="2:18" ht="17.25" customHeight="1">
      <c r="B79" s="339"/>
      <c r="C79" s="340"/>
      <c r="D79" s="340"/>
      <c r="E79" s="340"/>
      <c r="F79" s="340"/>
      <c r="G79" s="341"/>
      <c r="H79" s="225">
        <f>'依頼書ﾌｫｰﾑ (4検体以上)'!H81</f>
        <v>0</v>
      </c>
      <c r="I79" s="185"/>
      <c r="J79" s="185"/>
      <c r="K79" s="186"/>
      <c r="L79" s="233">
        <f>'依頼書ﾌｫｰﾑ (4検体以上)'!L81</f>
        <v>0</v>
      </c>
      <c r="M79" s="1"/>
      <c r="N79" s="236">
        <f>G82</f>
        <v>0</v>
      </c>
      <c r="O79" s="115">
        <v>0</v>
      </c>
      <c r="P79" s="113">
        <v>0</v>
      </c>
      <c r="Q79" s="114">
        <v>0</v>
      </c>
      <c r="R79" s="103">
        <v>0</v>
      </c>
    </row>
    <row r="80" spans="2:18" ht="17.25" customHeight="1">
      <c r="B80" s="339"/>
      <c r="C80" s="340"/>
      <c r="D80" s="340"/>
      <c r="E80" s="340"/>
      <c r="F80" s="340"/>
      <c r="G80" s="341"/>
      <c r="H80" s="225">
        <f>'依頼書ﾌｫｰﾑ (4検体以上)'!H82</f>
        <v>0</v>
      </c>
      <c r="I80" s="185"/>
      <c r="J80" s="185"/>
      <c r="K80" s="186"/>
      <c r="L80" s="233">
        <f>'依頼書ﾌｫｰﾑ (4検体以上)'!L82</f>
        <v>0</v>
      </c>
      <c r="M80" s="1"/>
      <c r="N80" s="236">
        <f>C83</f>
        <v>0</v>
      </c>
      <c r="O80" s="115">
        <v>0</v>
      </c>
      <c r="P80" s="113">
        <v>0</v>
      </c>
      <c r="Q80" s="114">
        <v>0</v>
      </c>
      <c r="R80" s="103">
        <v>0</v>
      </c>
    </row>
    <row r="81" spans="2:18" ht="17.25" customHeight="1">
      <c r="B81" s="342"/>
      <c r="C81" s="343"/>
      <c r="D81" s="343"/>
      <c r="E81" s="343"/>
      <c r="F81" s="343"/>
      <c r="G81" s="344"/>
      <c r="H81" s="225">
        <f>'依頼書ﾌｫｰﾑ (4検体以上)'!H83</f>
        <v>0</v>
      </c>
      <c r="I81" s="185"/>
      <c r="J81" s="185"/>
      <c r="K81" s="186"/>
      <c r="L81" s="233">
        <f>'依頼書ﾌｫｰﾑ (4検体以上)'!L83</f>
        <v>0</v>
      </c>
      <c r="M81" s="1"/>
      <c r="N81" s="236"/>
      <c r="O81" s="115">
        <v>0</v>
      </c>
      <c r="P81" s="113">
        <v>0</v>
      </c>
      <c r="Q81" s="114">
        <v>0</v>
      </c>
      <c r="R81" s="119">
        <v>0</v>
      </c>
    </row>
    <row r="82" spans="2:18" ht="17.25" customHeight="1">
      <c r="B82" s="226" t="str">
        <f>'依頼書ﾌｫｰﾑ (4検体以上)'!B84</f>
        <v>LOT：</v>
      </c>
      <c r="C82" s="327">
        <f>'依頼書ﾌｫｰﾑ (4検体以上)'!C84</f>
        <v>0</v>
      </c>
      <c r="D82" s="327"/>
      <c r="E82" s="327"/>
      <c r="F82" s="227" t="str">
        <f>'依頼書ﾌｫｰﾑ (4検体以上)'!F84</f>
        <v>容量：</v>
      </c>
      <c r="G82" s="79">
        <f>'依頼書ﾌｫｰﾑ (4検体以上)'!G84</f>
        <v>0</v>
      </c>
      <c r="H82" s="228">
        <f>'依頼書ﾌｫｰﾑ (4検体以上)'!H84</f>
        <v>0</v>
      </c>
      <c r="I82" s="187"/>
      <c r="J82" s="187"/>
      <c r="K82" s="188"/>
      <c r="L82" s="233">
        <f>'依頼書ﾌｫｰﾑ (4検体以上)'!L84</f>
        <v>0</v>
      </c>
      <c r="M82" s="1"/>
      <c r="N82" s="99"/>
      <c r="O82" s="115">
        <v>0</v>
      </c>
      <c r="P82" s="113">
        <v>0</v>
      </c>
      <c r="Q82" s="114">
        <v>0</v>
      </c>
      <c r="R82" s="119">
        <v>0</v>
      </c>
    </row>
    <row r="83" spans="2:18" ht="17.25" customHeight="1" thickBot="1">
      <c r="B83" s="229" t="str">
        <f>'依頼書ﾌｫｰﾑ (4検体以上)'!B85</f>
        <v>原産国：</v>
      </c>
      <c r="C83" s="328">
        <f>'依頼書ﾌｫｰﾑ (4検体以上)'!C85</f>
        <v>0</v>
      </c>
      <c r="D83" s="328"/>
      <c r="E83" s="328"/>
      <c r="F83" s="328"/>
      <c r="G83" s="329"/>
      <c r="H83" s="230">
        <f>'依頼書ﾌｫｰﾑ (4検体以上)'!H85</f>
        <v>0</v>
      </c>
      <c r="I83" s="189"/>
      <c r="J83" s="189"/>
      <c r="K83" s="190"/>
      <c r="L83" s="234">
        <f>'依頼書ﾌｫｰﾑ (4検体以上)'!L85</f>
        <v>0</v>
      </c>
      <c r="M83" s="1"/>
      <c r="N83" s="99"/>
      <c r="O83" s="115">
        <v>0</v>
      </c>
      <c r="P83" s="113">
        <v>0</v>
      </c>
      <c r="Q83" s="114">
        <v>0</v>
      </c>
      <c r="R83" s="119">
        <v>0</v>
      </c>
    </row>
    <row r="84" spans="2:17" ht="7.5" customHeight="1" thickBot="1">
      <c r="B84" s="231"/>
      <c r="C84" s="231"/>
      <c r="D84" s="231"/>
      <c r="E84" s="231"/>
      <c r="F84" s="99"/>
      <c r="G84" s="99"/>
      <c r="H84" s="99"/>
      <c r="L84" s="99"/>
      <c r="M84" s="1"/>
      <c r="N84" s="99"/>
      <c r="Q84" s="90"/>
    </row>
    <row r="85" spans="2:17" ht="17.25" customHeight="1" thickBot="1">
      <c r="B85" s="118">
        <f>'依頼書ﾌｫｰﾑ (4検体以上)'!B87</f>
        <v>7</v>
      </c>
      <c r="C85" s="336" t="str">
        <f>'依頼書ﾌｫｰﾑ (4検体以上)'!C87</f>
        <v>製品名（検体名）</v>
      </c>
      <c r="D85" s="337"/>
      <c r="E85" s="338"/>
      <c r="F85" s="223" t="str">
        <f>'依頼書ﾌｫｰﾑ (4検体以上)'!F87</f>
        <v>検体№</v>
      </c>
      <c r="G85" s="72">
        <f>'依頼書ﾌｫｰﾑ (4検体以上)'!G87</f>
        <v>0</v>
      </c>
      <c r="H85" s="330" t="str">
        <f>'依頼書ﾌｫｰﾑ (4検体以上)'!H87</f>
        <v>試験検査項目（試験・検体に関する注意事項・ご要望）</v>
      </c>
      <c r="I85" s="331"/>
      <c r="J85" s="331"/>
      <c r="K85" s="332"/>
      <c r="L85" s="232" t="str">
        <f>'依頼書ﾌｫｰﾑ (4検体以上)'!L87</f>
        <v>料金確認</v>
      </c>
      <c r="M85" s="1"/>
      <c r="N85" s="236">
        <f>G85</f>
        <v>0</v>
      </c>
      <c r="Q85" s="90"/>
    </row>
    <row r="86" spans="2:17" ht="17.25" customHeight="1">
      <c r="B86" s="339">
        <f>'依頼書ﾌｫｰﾑ (4検体以上)'!B88</f>
        <v>0</v>
      </c>
      <c r="C86" s="340"/>
      <c r="D86" s="340"/>
      <c r="E86" s="340"/>
      <c r="F86" s="340"/>
      <c r="G86" s="341"/>
      <c r="H86" s="224">
        <f>'依頼書ﾌｫｰﾑ (4検体以上)'!H88</f>
        <v>0</v>
      </c>
      <c r="I86" s="192"/>
      <c r="J86" s="192"/>
      <c r="K86" s="193"/>
      <c r="L86" s="233">
        <f>'依頼書ﾌｫｰﾑ (4検体以上)'!L88</f>
        <v>0</v>
      </c>
      <c r="N86" s="237">
        <f>B86</f>
        <v>0</v>
      </c>
      <c r="Q86" s="90"/>
    </row>
    <row r="87" spans="2:17" ht="17.25" customHeight="1">
      <c r="B87" s="339"/>
      <c r="C87" s="340"/>
      <c r="D87" s="340"/>
      <c r="E87" s="340"/>
      <c r="F87" s="340"/>
      <c r="G87" s="341"/>
      <c r="H87" s="225">
        <f>'依頼書ﾌｫｰﾑ (4検体以上)'!H89</f>
        <v>0</v>
      </c>
      <c r="I87" s="185"/>
      <c r="J87" s="185"/>
      <c r="K87" s="186"/>
      <c r="L87" s="233">
        <f>'依頼書ﾌｫｰﾑ (4検体以上)'!L89</f>
        <v>0</v>
      </c>
      <c r="M87" s="1"/>
      <c r="N87" s="236">
        <f>C91</f>
        <v>0</v>
      </c>
      <c r="Q87" s="90"/>
    </row>
    <row r="88" spans="2:17" ht="17.25" customHeight="1">
      <c r="B88" s="339"/>
      <c r="C88" s="340"/>
      <c r="D88" s="340"/>
      <c r="E88" s="340"/>
      <c r="F88" s="340"/>
      <c r="G88" s="341"/>
      <c r="H88" s="225">
        <f>'依頼書ﾌｫｰﾑ (4検体以上)'!H90</f>
        <v>0</v>
      </c>
      <c r="I88" s="185"/>
      <c r="J88" s="185"/>
      <c r="K88" s="186"/>
      <c r="L88" s="233">
        <f>'依頼書ﾌｫｰﾑ (4検体以上)'!L90</f>
        <v>0</v>
      </c>
      <c r="M88" s="1"/>
      <c r="N88" s="236">
        <f>G91</f>
        <v>0</v>
      </c>
      <c r="Q88" s="90"/>
    </row>
    <row r="89" spans="2:17" ht="17.25" customHeight="1">
      <c r="B89" s="339"/>
      <c r="C89" s="340"/>
      <c r="D89" s="340"/>
      <c r="E89" s="340"/>
      <c r="F89" s="340"/>
      <c r="G89" s="341"/>
      <c r="H89" s="225">
        <f>'依頼書ﾌｫｰﾑ (4検体以上)'!H91</f>
        <v>0</v>
      </c>
      <c r="I89" s="185"/>
      <c r="J89" s="185"/>
      <c r="K89" s="186"/>
      <c r="L89" s="233">
        <f>'依頼書ﾌｫｰﾑ (4検体以上)'!L91</f>
        <v>0</v>
      </c>
      <c r="M89" s="1"/>
      <c r="N89" s="236">
        <f>C92</f>
        <v>0</v>
      </c>
      <c r="Q89" s="90"/>
    </row>
    <row r="90" spans="2:17" ht="17.25" customHeight="1">
      <c r="B90" s="342"/>
      <c r="C90" s="343"/>
      <c r="D90" s="343"/>
      <c r="E90" s="343"/>
      <c r="F90" s="343"/>
      <c r="G90" s="344"/>
      <c r="H90" s="225">
        <f>'依頼書ﾌｫｰﾑ (4検体以上)'!H92</f>
        <v>0</v>
      </c>
      <c r="I90" s="185"/>
      <c r="J90" s="185"/>
      <c r="K90" s="186"/>
      <c r="L90" s="233">
        <f>'依頼書ﾌｫｰﾑ (4検体以上)'!L92</f>
        <v>0</v>
      </c>
      <c r="M90" s="1"/>
      <c r="N90" s="236"/>
      <c r="Q90" s="90"/>
    </row>
    <row r="91" spans="2:17" ht="17.25" customHeight="1">
      <c r="B91" s="226" t="str">
        <f>'依頼書ﾌｫｰﾑ (4検体以上)'!B93</f>
        <v>LOT：</v>
      </c>
      <c r="C91" s="327">
        <f>'依頼書ﾌｫｰﾑ (4検体以上)'!C93</f>
        <v>0</v>
      </c>
      <c r="D91" s="327"/>
      <c r="E91" s="327"/>
      <c r="F91" s="227" t="str">
        <f>'依頼書ﾌｫｰﾑ (4検体以上)'!F93</f>
        <v>容量：</v>
      </c>
      <c r="G91" s="79">
        <f>'依頼書ﾌｫｰﾑ (4検体以上)'!G93</f>
        <v>0</v>
      </c>
      <c r="H91" s="228">
        <f>'依頼書ﾌｫｰﾑ (4検体以上)'!H93</f>
        <v>0</v>
      </c>
      <c r="I91" s="187"/>
      <c r="J91" s="187"/>
      <c r="K91" s="188"/>
      <c r="L91" s="233">
        <f>'依頼書ﾌｫｰﾑ (4検体以上)'!L93</f>
        <v>0</v>
      </c>
      <c r="M91" s="1"/>
      <c r="N91" s="99"/>
      <c r="Q91" s="90"/>
    </row>
    <row r="92" spans="2:17" ht="17.25" customHeight="1" thickBot="1">
      <c r="B92" s="229" t="str">
        <f>'依頼書ﾌｫｰﾑ (4検体以上)'!B94</f>
        <v>原産国：</v>
      </c>
      <c r="C92" s="328">
        <f>'依頼書ﾌｫｰﾑ (4検体以上)'!C94</f>
        <v>0</v>
      </c>
      <c r="D92" s="328"/>
      <c r="E92" s="328"/>
      <c r="F92" s="328"/>
      <c r="G92" s="329"/>
      <c r="H92" s="230">
        <f>'依頼書ﾌｫｰﾑ (4検体以上)'!H94</f>
        <v>0</v>
      </c>
      <c r="I92" s="189"/>
      <c r="J92" s="189"/>
      <c r="K92" s="190"/>
      <c r="L92" s="234">
        <f>'依頼書ﾌｫｰﾑ (4検体以上)'!L94</f>
        <v>0</v>
      </c>
      <c r="M92" s="1"/>
      <c r="N92" s="99"/>
      <c r="Q92" s="90"/>
    </row>
    <row r="93" spans="2:17" ht="7.5" customHeight="1" thickBot="1">
      <c r="B93" s="231"/>
      <c r="C93" s="231"/>
      <c r="D93" s="231"/>
      <c r="E93" s="231"/>
      <c r="F93" s="99"/>
      <c r="G93" s="99"/>
      <c r="H93" s="99"/>
      <c r="L93" s="99"/>
      <c r="M93" s="1"/>
      <c r="N93" s="99"/>
      <c r="Q93" s="90"/>
    </row>
    <row r="94" spans="2:17" ht="17.25" customHeight="1" thickBot="1">
      <c r="B94" s="118">
        <f>'依頼書ﾌｫｰﾑ (4検体以上)'!B96</f>
        <v>8</v>
      </c>
      <c r="C94" s="336" t="str">
        <f>'依頼書ﾌｫｰﾑ (4検体以上)'!C96</f>
        <v>製品名（検体名）</v>
      </c>
      <c r="D94" s="337"/>
      <c r="E94" s="338"/>
      <c r="F94" s="223" t="str">
        <f>'依頼書ﾌｫｰﾑ (4検体以上)'!F96</f>
        <v>検体№</v>
      </c>
      <c r="G94" s="72">
        <f>'依頼書ﾌｫｰﾑ (4検体以上)'!G96</f>
        <v>0</v>
      </c>
      <c r="H94" s="330" t="str">
        <f>'依頼書ﾌｫｰﾑ (4検体以上)'!H96</f>
        <v>試験検査項目（試験・検体に関する注意事項・ご要望）</v>
      </c>
      <c r="I94" s="331"/>
      <c r="J94" s="331"/>
      <c r="K94" s="332"/>
      <c r="L94" s="232" t="str">
        <f>'依頼書ﾌｫｰﾑ (4検体以上)'!L96</f>
        <v>料金確認</v>
      </c>
      <c r="M94" s="1"/>
      <c r="N94" s="236">
        <f>G94</f>
        <v>0</v>
      </c>
      <c r="Q94" s="90"/>
    </row>
    <row r="95" spans="2:17" ht="17.25" customHeight="1">
      <c r="B95" s="339">
        <f>'依頼書ﾌｫｰﾑ (4検体以上)'!B97</f>
        <v>0</v>
      </c>
      <c r="C95" s="340"/>
      <c r="D95" s="340"/>
      <c r="E95" s="340"/>
      <c r="F95" s="340"/>
      <c r="G95" s="341"/>
      <c r="H95" s="224">
        <f>'依頼書ﾌｫｰﾑ (4検体以上)'!H97</f>
        <v>0</v>
      </c>
      <c r="I95" s="192"/>
      <c r="J95" s="192"/>
      <c r="K95" s="193"/>
      <c r="L95" s="233">
        <f>'依頼書ﾌｫｰﾑ (4検体以上)'!L97</f>
        <v>0</v>
      </c>
      <c r="N95" s="237">
        <f>B95</f>
        <v>0</v>
      </c>
      <c r="Q95" s="90"/>
    </row>
    <row r="96" spans="2:17" ht="17.25" customHeight="1">
      <c r="B96" s="339"/>
      <c r="C96" s="340"/>
      <c r="D96" s="340"/>
      <c r="E96" s="340"/>
      <c r="F96" s="340"/>
      <c r="G96" s="341"/>
      <c r="H96" s="225">
        <f>'依頼書ﾌｫｰﾑ (4検体以上)'!H98</f>
        <v>0</v>
      </c>
      <c r="I96" s="185"/>
      <c r="J96" s="185"/>
      <c r="K96" s="186"/>
      <c r="L96" s="233">
        <f>'依頼書ﾌｫｰﾑ (4検体以上)'!L98</f>
        <v>0</v>
      </c>
      <c r="M96" s="1"/>
      <c r="N96" s="236">
        <f>C100</f>
        <v>0</v>
      </c>
      <c r="Q96" s="90"/>
    </row>
    <row r="97" spans="2:17" ht="17.25" customHeight="1">
      <c r="B97" s="339"/>
      <c r="C97" s="340"/>
      <c r="D97" s="340"/>
      <c r="E97" s="340"/>
      <c r="F97" s="340"/>
      <c r="G97" s="341"/>
      <c r="H97" s="225">
        <f>'依頼書ﾌｫｰﾑ (4検体以上)'!H99</f>
        <v>0</v>
      </c>
      <c r="I97" s="185"/>
      <c r="J97" s="185"/>
      <c r="K97" s="186"/>
      <c r="L97" s="233">
        <f>'依頼書ﾌｫｰﾑ (4検体以上)'!L99</f>
        <v>0</v>
      </c>
      <c r="M97" s="1"/>
      <c r="N97" s="236">
        <f>G100</f>
        <v>0</v>
      </c>
      <c r="Q97" s="90"/>
    </row>
    <row r="98" spans="2:17" ht="17.25" customHeight="1">
      <c r="B98" s="339"/>
      <c r="C98" s="340"/>
      <c r="D98" s="340"/>
      <c r="E98" s="340"/>
      <c r="F98" s="340"/>
      <c r="G98" s="341"/>
      <c r="H98" s="225">
        <f>'依頼書ﾌｫｰﾑ (4検体以上)'!H100</f>
        <v>0</v>
      </c>
      <c r="I98" s="185"/>
      <c r="J98" s="185"/>
      <c r="K98" s="186"/>
      <c r="L98" s="233">
        <f>'依頼書ﾌｫｰﾑ (4検体以上)'!L100</f>
        <v>0</v>
      </c>
      <c r="M98" s="1"/>
      <c r="N98" s="236">
        <f>C101</f>
        <v>0</v>
      </c>
      <c r="Q98" s="90"/>
    </row>
    <row r="99" spans="2:17" ht="17.25" customHeight="1">
      <c r="B99" s="342"/>
      <c r="C99" s="343"/>
      <c r="D99" s="343"/>
      <c r="E99" s="343"/>
      <c r="F99" s="343"/>
      <c r="G99" s="344"/>
      <c r="H99" s="225">
        <f>'依頼書ﾌｫｰﾑ (4検体以上)'!H101</f>
        <v>0</v>
      </c>
      <c r="I99" s="185"/>
      <c r="J99" s="185"/>
      <c r="K99" s="186"/>
      <c r="L99" s="233">
        <f>'依頼書ﾌｫｰﾑ (4検体以上)'!L101</f>
        <v>0</v>
      </c>
      <c r="M99" s="1"/>
      <c r="N99" s="236"/>
      <c r="Q99" s="90"/>
    </row>
    <row r="100" spans="2:17" ht="17.25" customHeight="1">
      <c r="B100" s="226" t="str">
        <f>'依頼書ﾌｫｰﾑ (4検体以上)'!B102</f>
        <v>LOT：</v>
      </c>
      <c r="C100" s="327">
        <f>'依頼書ﾌｫｰﾑ (4検体以上)'!C102</f>
        <v>0</v>
      </c>
      <c r="D100" s="327"/>
      <c r="E100" s="327"/>
      <c r="F100" s="227" t="str">
        <f>'依頼書ﾌｫｰﾑ (4検体以上)'!F102</f>
        <v>容量：</v>
      </c>
      <c r="G100" s="79">
        <f>'依頼書ﾌｫｰﾑ (4検体以上)'!G102</f>
        <v>0</v>
      </c>
      <c r="H100" s="228">
        <f>'依頼書ﾌｫｰﾑ (4検体以上)'!H102</f>
        <v>0</v>
      </c>
      <c r="I100" s="187"/>
      <c r="J100" s="187"/>
      <c r="K100" s="188"/>
      <c r="L100" s="233">
        <f>'依頼書ﾌｫｰﾑ (4検体以上)'!L102</f>
        <v>0</v>
      </c>
      <c r="M100" s="1"/>
      <c r="N100" s="99"/>
      <c r="Q100" s="90"/>
    </row>
    <row r="101" spans="2:17" ht="17.25" customHeight="1" thickBot="1">
      <c r="B101" s="229" t="str">
        <f>'依頼書ﾌｫｰﾑ (4検体以上)'!B103</f>
        <v>原産国：</v>
      </c>
      <c r="C101" s="328">
        <f>'依頼書ﾌｫｰﾑ (4検体以上)'!C103</f>
        <v>0</v>
      </c>
      <c r="D101" s="328"/>
      <c r="E101" s="328"/>
      <c r="F101" s="328"/>
      <c r="G101" s="329"/>
      <c r="H101" s="230">
        <f>'依頼書ﾌｫｰﾑ (4検体以上)'!H103</f>
        <v>0</v>
      </c>
      <c r="I101" s="189"/>
      <c r="J101" s="189"/>
      <c r="K101" s="190"/>
      <c r="L101" s="234">
        <f>'依頼書ﾌｫｰﾑ (4検体以上)'!L103</f>
        <v>0</v>
      </c>
      <c r="M101" s="1"/>
      <c r="N101" s="99"/>
      <c r="Q101" s="90"/>
    </row>
    <row r="102" spans="2:17" ht="15" customHeight="1" thickBot="1">
      <c r="B102" s="83"/>
      <c r="C102" s="83"/>
      <c r="D102" s="83"/>
      <c r="E102" s="83"/>
      <c r="F102" s="83"/>
      <c r="J102" s="194"/>
      <c r="K102" s="195" t="s">
        <v>30</v>
      </c>
      <c r="L102" s="196">
        <f>SUM(L58:L101)</f>
        <v>0</v>
      </c>
      <c r="M102" s="1"/>
      <c r="N102" s="99"/>
      <c r="Q102" s="90"/>
    </row>
    <row r="103" spans="2:17" ht="30.75" customHeight="1">
      <c r="B103" s="83"/>
      <c r="C103" s="83"/>
      <c r="D103" s="83"/>
      <c r="E103" s="83"/>
      <c r="F103" s="83"/>
      <c r="J103" s="217"/>
      <c r="K103" s="218"/>
      <c r="L103" s="219"/>
      <c r="M103" s="1"/>
      <c r="N103" s="99"/>
      <c r="Q103" s="90"/>
    </row>
    <row r="104" spans="13:17" ht="8.25" customHeight="1" hidden="1">
      <c r="M104" s="1"/>
      <c r="N104" s="99"/>
      <c r="Q104" s="90"/>
    </row>
    <row r="105" spans="10:17" ht="7.5" customHeight="1">
      <c r="J105" s="2"/>
      <c r="K105" s="2"/>
      <c r="L105" s="2"/>
      <c r="M105" s="1"/>
      <c r="N105" s="127"/>
      <c r="O105" s="125"/>
      <c r="Q105" s="90"/>
    </row>
    <row r="106" spans="2:17" ht="19.5" customHeight="1">
      <c r="B106" s="86" t="s">
        <v>129</v>
      </c>
      <c r="C106" s="204" t="str">
        <f>$C$16&amp;"様"</f>
        <v>様</v>
      </c>
      <c r="D106" s="205"/>
      <c r="E106" s="205"/>
      <c r="F106" s="86" t="s">
        <v>130</v>
      </c>
      <c r="G106" s="206" t="str">
        <f>$B$25&amp;"他"</f>
        <v>0他</v>
      </c>
      <c r="H106" s="207"/>
      <c r="I106" s="207"/>
      <c r="J106" s="208"/>
      <c r="K106" s="209"/>
      <c r="L106" s="210"/>
      <c r="M106" s="1"/>
      <c r="N106" s="127"/>
      <c r="O106" s="125"/>
      <c r="Q106" s="90"/>
    </row>
    <row r="107" spans="2:18" ht="39" customHeight="1">
      <c r="B107" s="86" t="s">
        <v>131</v>
      </c>
      <c r="C107" s="333">
        <f>$B$20</f>
        <v>0</v>
      </c>
      <c r="D107" s="334"/>
      <c r="E107" s="334"/>
      <c r="F107" s="334"/>
      <c r="G107" s="334"/>
      <c r="H107" s="334"/>
      <c r="I107" s="334"/>
      <c r="J107" s="334"/>
      <c r="K107" s="334"/>
      <c r="L107" s="335"/>
      <c r="M107" s="2"/>
      <c r="N107" s="91"/>
      <c r="P107" s="125"/>
      <c r="Q107" s="90"/>
      <c r="R107" s="11"/>
    </row>
    <row r="108" spans="2:18" ht="12" customHeight="1" thickBot="1">
      <c r="B108" s="68"/>
      <c r="C108" s="68"/>
      <c r="D108" s="68"/>
      <c r="E108" s="68"/>
      <c r="M108" s="211">
        <f>IF(B111=0,"",IF(M54=1,M54+1,(B110-8)/5+3))</f>
      </c>
      <c r="N108" s="212"/>
      <c r="P108" s="213"/>
      <c r="Q108" s="214"/>
      <c r="R108" s="47"/>
    </row>
    <row r="109" spans="2:18" ht="17.25" customHeight="1" thickBot="1">
      <c r="B109" s="118">
        <f>'依頼書ﾌｫｰﾑ (4検体以上)'!B114</f>
        <v>9</v>
      </c>
      <c r="C109" s="336" t="str">
        <f>'依頼書ﾌｫｰﾑ (4検体以上)'!C114</f>
        <v>製品名（検体名）</v>
      </c>
      <c r="D109" s="337"/>
      <c r="E109" s="338"/>
      <c r="F109" s="223" t="str">
        <f>'依頼書ﾌｫｰﾑ (4検体以上)'!F114</f>
        <v>検体№</v>
      </c>
      <c r="G109" s="72">
        <f>'依頼書ﾌｫｰﾑ (4検体以上)'!G114</f>
        <v>0</v>
      </c>
      <c r="H109" s="330" t="str">
        <f>'依頼書ﾌｫｰﾑ (4検体以上)'!H114</f>
        <v>試験検査項目（試験・検体に関する注意事項・ご要望）</v>
      </c>
      <c r="I109" s="331"/>
      <c r="J109" s="331"/>
      <c r="K109" s="332"/>
      <c r="L109" s="232" t="str">
        <f>'依頼書ﾌｫｰﾑ (4検体以上)'!L114</f>
        <v>料金確認</v>
      </c>
      <c r="M109" s="47"/>
      <c r="N109" s="212"/>
      <c r="P109" s="215"/>
      <c r="Q109" s="214"/>
      <c r="R109" s="47"/>
    </row>
    <row r="110" spans="2:18" ht="17.25" customHeight="1">
      <c r="B110" s="339">
        <f>'依頼書ﾌｫｰﾑ (4検体以上)'!B115</f>
        <v>0</v>
      </c>
      <c r="C110" s="340"/>
      <c r="D110" s="340"/>
      <c r="E110" s="340"/>
      <c r="F110" s="340"/>
      <c r="G110" s="341"/>
      <c r="H110" s="224">
        <f>'依頼書ﾌｫｰﾑ (4検体以上)'!H115</f>
        <v>0</v>
      </c>
      <c r="I110" s="192"/>
      <c r="J110" s="192"/>
      <c r="K110" s="193"/>
      <c r="L110" s="233">
        <f>'依頼書ﾌｫｰﾑ (4検体以上)'!L115</f>
        <v>0</v>
      </c>
      <c r="N110" s="96"/>
      <c r="O110" s="2"/>
      <c r="Q110" s="90"/>
      <c r="R110" s="216"/>
    </row>
    <row r="111" spans="2:17" ht="17.25" customHeight="1">
      <c r="B111" s="339"/>
      <c r="C111" s="340"/>
      <c r="D111" s="340"/>
      <c r="E111" s="340"/>
      <c r="F111" s="340"/>
      <c r="G111" s="341"/>
      <c r="H111" s="225">
        <f>'依頼書ﾌｫｰﾑ (4検体以上)'!H116</f>
        <v>0</v>
      </c>
      <c r="I111" s="185"/>
      <c r="J111" s="185"/>
      <c r="K111" s="186"/>
      <c r="L111" s="233">
        <f>'依頼書ﾌｫｰﾑ (4検体以上)'!L116</f>
        <v>0</v>
      </c>
      <c r="M111" s="1"/>
      <c r="N111" s="99"/>
      <c r="P111" s="1" t="s">
        <v>45</v>
      </c>
      <c r="Q111" s="90"/>
    </row>
    <row r="112" spans="2:17" ht="17.25" customHeight="1">
      <c r="B112" s="339"/>
      <c r="C112" s="340"/>
      <c r="D112" s="340"/>
      <c r="E112" s="340"/>
      <c r="F112" s="340"/>
      <c r="G112" s="341"/>
      <c r="H112" s="225">
        <f>'依頼書ﾌｫｰﾑ (4検体以上)'!H117</f>
        <v>0</v>
      </c>
      <c r="I112" s="185"/>
      <c r="J112" s="185"/>
      <c r="K112" s="186"/>
      <c r="L112" s="233">
        <f>'依頼書ﾌｫｰﾑ (4検体以上)'!L117</f>
        <v>0</v>
      </c>
      <c r="M112" s="1"/>
      <c r="N112" s="99">
        <f>B111</f>
        <v>0</v>
      </c>
      <c r="P112" s="1" t="s">
        <v>46</v>
      </c>
      <c r="Q112" s="90"/>
    </row>
    <row r="113" spans="2:17" ht="17.25" customHeight="1">
      <c r="B113" s="339"/>
      <c r="C113" s="340"/>
      <c r="D113" s="340"/>
      <c r="E113" s="340"/>
      <c r="F113" s="340"/>
      <c r="G113" s="341"/>
      <c r="H113" s="225">
        <f>'依頼書ﾌｫｰﾑ (4検体以上)'!H118</f>
        <v>0</v>
      </c>
      <c r="I113" s="185"/>
      <c r="J113" s="185"/>
      <c r="K113" s="186"/>
      <c r="L113" s="233">
        <f>'依頼書ﾌｫｰﾑ (4検体以上)'!L118</f>
        <v>0</v>
      </c>
      <c r="M113" s="1"/>
      <c r="N113" s="99">
        <f>C116</f>
        <v>0</v>
      </c>
      <c r="O113" s="103">
        <v>0</v>
      </c>
      <c r="P113" s="104">
        <v>0</v>
      </c>
      <c r="Q113" s="90"/>
    </row>
    <row r="114" spans="2:17" ht="17.25" customHeight="1">
      <c r="B114" s="342"/>
      <c r="C114" s="343"/>
      <c r="D114" s="343"/>
      <c r="E114" s="343"/>
      <c r="F114" s="343"/>
      <c r="G114" s="344"/>
      <c r="H114" s="225">
        <f>'依頼書ﾌｫｰﾑ (4検体以上)'!H119</f>
        <v>0</v>
      </c>
      <c r="I114" s="185"/>
      <c r="J114" s="185"/>
      <c r="K114" s="186"/>
      <c r="L114" s="233">
        <f>'依頼書ﾌｫｰﾑ (4検体以上)'!L119</f>
        <v>0</v>
      </c>
      <c r="M114" s="1"/>
      <c r="N114" s="99">
        <f>G116</f>
        <v>0</v>
      </c>
      <c r="P114" s="1" t="s">
        <v>49</v>
      </c>
      <c r="Q114" s="107">
        <f>SUM(Q117:Q138)</f>
        <v>0</v>
      </c>
    </row>
    <row r="115" spans="2:17" ht="17.25" customHeight="1">
      <c r="B115" s="226" t="str">
        <f>'依頼書ﾌｫｰﾑ (4検体以上)'!B120</f>
        <v>LOT：</v>
      </c>
      <c r="C115" s="327">
        <f>'依頼書ﾌｫｰﾑ (4検体以上)'!C120</f>
        <v>0</v>
      </c>
      <c r="D115" s="327"/>
      <c r="E115" s="327"/>
      <c r="F115" s="227" t="str">
        <f>'依頼書ﾌｫｰﾑ (4検体以上)'!F120</f>
        <v>容量：</v>
      </c>
      <c r="G115" s="79">
        <f>'依頼書ﾌｫｰﾑ (4検体以上)'!G120</f>
        <v>0</v>
      </c>
      <c r="H115" s="228">
        <f>'依頼書ﾌｫｰﾑ (4検体以上)'!H120</f>
        <v>0</v>
      </c>
      <c r="I115" s="187"/>
      <c r="J115" s="187"/>
      <c r="K115" s="188"/>
      <c r="L115" s="233">
        <f>'依頼書ﾌｫｰﾑ (4検体以上)'!L120</f>
        <v>0</v>
      </c>
      <c r="M115" s="1"/>
      <c r="N115" s="99">
        <f>C117</f>
        <v>0</v>
      </c>
      <c r="P115" s="1" t="s">
        <v>50</v>
      </c>
      <c r="Q115" s="90"/>
    </row>
    <row r="116" spans="2:18" ht="17.25" customHeight="1" thickBot="1">
      <c r="B116" s="229" t="str">
        <f>'依頼書ﾌｫｰﾑ (4検体以上)'!B121</f>
        <v>原産国：</v>
      </c>
      <c r="C116" s="328">
        <f>'依頼書ﾌｫｰﾑ (4検体以上)'!C121</f>
        <v>0</v>
      </c>
      <c r="D116" s="328"/>
      <c r="E116" s="328"/>
      <c r="F116" s="328"/>
      <c r="G116" s="329"/>
      <c r="H116" s="230">
        <f>'依頼書ﾌｫｰﾑ (4検体以上)'!H121</f>
        <v>0</v>
      </c>
      <c r="I116" s="189"/>
      <c r="J116" s="189"/>
      <c r="K116" s="190"/>
      <c r="L116" s="234">
        <f>'依頼書ﾌｫｰﾑ (4検体以上)'!L121</f>
        <v>0</v>
      </c>
      <c r="M116" s="1"/>
      <c r="N116" s="99"/>
      <c r="P116" s="1" t="s">
        <v>51</v>
      </c>
      <c r="Q116" s="110" t="s">
        <v>52</v>
      </c>
      <c r="R116" s="1" t="s">
        <v>52</v>
      </c>
    </row>
    <row r="117" spans="2:18" ht="7.5" customHeight="1" thickBot="1">
      <c r="B117" s="231">
        <f>'依頼書ﾌｫｰﾑ (4検体以上)'!B122</f>
        <v>0</v>
      </c>
      <c r="C117" s="231">
        <f>'依頼書ﾌｫｰﾑ (4検体以上)'!C122</f>
        <v>0</v>
      </c>
      <c r="D117" s="231">
        <f>'依頼書ﾌｫｰﾑ (4検体以上)'!D122</f>
        <v>0</v>
      </c>
      <c r="E117" s="231">
        <f>'依頼書ﾌｫｰﾑ (4検体以上)'!E122</f>
        <v>0</v>
      </c>
      <c r="F117" s="99">
        <f>'依頼書ﾌｫｰﾑ (4検体以上)'!F122</f>
        <v>0</v>
      </c>
      <c r="G117" s="99">
        <f>'依頼書ﾌｫｰﾑ (4検体以上)'!G122</f>
        <v>0</v>
      </c>
      <c r="H117" s="99">
        <f>'依頼書ﾌｫｰﾑ (4検体以上)'!H122</f>
        <v>0</v>
      </c>
      <c r="L117" s="99">
        <f>'依頼書ﾌｫｰﾑ (4検体以上)'!L122</f>
        <v>0</v>
      </c>
      <c r="M117" s="1"/>
      <c r="N117" s="99"/>
      <c r="O117" s="115">
        <v>0</v>
      </c>
      <c r="P117" s="113">
        <v>0</v>
      </c>
      <c r="Q117" s="114">
        <v>0</v>
      </c>
      <c r="R117" s="103">
        <v>0</v>
      </c>
    </row>
    <row r="118" spans="2:18" ht="17.25" customHeight="1" thickBot="1">
      <c r="B118" s="118">
        <f>'依頼書ﾌｫｰﾑ (4検体以上)'!B123</f>
        <v>10</v>
      </c>
      <c r="C118" s="336" t="str">
        <f>'依頼書ﾌｫｰﾑ (4検体以上)'!C123</f>
        <v>製品名（検体名）</v>
      </c>
      <c r="D118" s="337"/>
      <c r="E118" s="338"/>
      <c r="F118" s="223" t="str">
        <f>'依頼書ﾌｫｰﾑ (4検体以上)'!F123</f>
        <v>検体№</v>
      </c>
      <c r="G118" s="72">
        <f>'依頼書ﾌｫｰﾑ (4検体以上)'!G123</f>
        <v>0</v>
      </c>
      <c r="H118" s="330" t="str">
        <f>'依頼書ﾌｫｰﾑ (4検体以上)'!H123</f>
        <v>試験検査項目（試験・検体に関する注意事項・ご要望）</v>
      </c>
      <c r="I118" s="331"/>
      <c r="J118" s="331"/>
      <c r="K118" s="332"/>
      <c r="L118" s="232" t="str">
        <f>'依頼書ﾌｫｰﾑ (4検体以上)'!L123</f>
        <v>料金確認</v>
      </c>
      <c r="M118" s="1"/>
      <c r="N118" s="99"/>
      <c r="O118" s="115">
        <v>0</v>
      </c>
      <c r="P118" s="113">
        <v>0</v>
      </c>
      <c r="Q118" s="114">
        <v>0</v>
      </c>
      <c r="R118" s="103">
        <v>0</v>
      </c>
    </row>
    <row r="119" spans="2:17" ht="17.25" customHeight="1">
      <c r="B119" s="339">
        <f>'依頼書ﾌｫｰﾑ (4検体以上)'!B124</f>
        <v>0</v>
      </c>
      <c r="C119" s="340"/>
      <c r="D119" s="340"/>
      <c r="E119" s="340"/>
      <c r="F119" s="340"/>
      <c r="G119" s="341"/>
      <c r="H119" s="224">
        <f>'依頼書ﾌｫｰﾑ (4検体以上)'!H124</f>
        <v>0</v>
      </c>
      <c r="I119" s="192"/>
      <c r="J119" s="192"/>
      <c r="K119" s="193"/>
      <c r="L119" s="233">
        <f>'依頼書ﾌｫｰﾑ (4検体以上)'!L124</f>
        <v>0</v>
      </c>
      <c r="N119" s="96"/>
      <c r="O119" s="99"/>
      <c r="P119" s="113"/>
      <c r="Q119" s="114"/>
    </row>
    <row r="120" spans="2:18" ht="17.25" customHeight="1">
      <c r="B120" s="339"/>
      <c r="C120" s="340"/>
      <c r="D120" s="340"/>
      <c r="E120" s="340"/>
      <c r="F120" s="340"/>
      <c r="G120" s="341"/>
      <c r="H120" s="225">
        <f>'依頼書ﾌｫｰﾑ (4検体以上)'!H125</f>
        <v>0</v>
      </c>
      <c r="I120" s="185"/>
      <c r="J120" s="185"/>
      <c r="K120" s="186"/>
      <c r="L120" s="233">
        <f>'依頼書ﾌｫｰﾑ (4検体以上)'!L125</f>
        <v>0</v>
      </c>
      <c r="M120" s="1"/>
      <c r="N120" s="99"/>
      <c r="O120" s="115">
        <v>0</v>
      </c>
      <c r="P120" s="113">
        <v>0</v>
      </c>
      <c r="Q120" s="114">
        <v>0</v>
      </c>
      <c r="R120" s="103">
        <v>0</v>
      </c>
    </row>
    <row r="121" spans="2:18" ht="17.25" customHeight="1">
      <c r="B121" s="339"/>
      <c r="C121" s="340"/>
      <c r="D121" s="340"/>
      <c r="E121" s="340"/>
      <c r="F121" s="340"/>
      <c r="G121" s="341"/>
      <c r="H121" s="225">
        <f>'依頼書ﾌｫｰﾑ (4検体以上)'!H126</f>
        <v>0</v>
      </c>
      <c r="I121" s="185"/>
      <c r="J121" s="185"/>
      <c r="K121" s="186"/>
      <c r="L121" s="233">
        <f>'依頼書ﾌｫｰﾑ (4検体以上)'!L126</f>
        <v>0</v>
      </c>
      <c r="M121" s="1"/>
      <c r="N121" s="99">
        <f>B120</f>
        <v>0</v>
      </c>
      <c r="O121" s="115">
        <v>0</v>
      </c>
      <c r="P121" s="113">
        <v>0</v>
      </c>
      <c r="Q121" s="114">
        <v>0</v>
      </c>
      <c r="R121" s="103">
        <v>0</v>
      </c>
    </row>
    <row r="122" spans="2:18" ht="17.25" customHeight="1">
      <c r="B122" s="339"/>
      <c r="C122" s="340"/>
      <c r="D122" s="340"/>
      <c r="E122" s="340"/>
      <c r="F122" s="340"/>
      <c r="G122" s="341"/>
      <c r="H122" s="225">
        <f>'依頼書ﾌｫｰﾑ (4検体以上)'!H127</f>
        <v>0</v>
      </c>
      <c r="I122" s="185"/>
      <c r="J122" s="185"/>
      <c r="K122" s="186"/>
      <c r="L122" s="233">
        <f>'依頼書ﾌｫｰﾑ (4検体以上)'!L127</f>
        <v>0</v>
      </c>
      <c r="M122" s="1"/>
      <c r="N122" s="99">
        <f>C125</f>
        <v>0</v>
      </c>
      <c r="O122" s="115">
        <v>0</v>
      </c>
      <c r="P122" s="113">
        <v>0</v>
      </c>
      <c r="Q122" s="114">
        <v>0</v>
      </c>
      <c r="R122" s="103">
        <v>0</v>
      </c>
    </row>
    <row r="123" spans="2:18" ht="17.25" customHeight="1">
      <c r="B123" s="342"/>
      <c r="C123" s="343"/>
      <c r="D123" s="343"/>
      <c r="E123" s="343"/>
      <c r="F123" s="343"/>
      <c r="G123" s="344"/>
      <c r="H123" s="225">
        <f>'依頼書ﾌｫｰﾑ (4検体以上)'!H128</f>
        <v>0</v>
      </c>
      <c r="I123" s="185"/>
      <c r="J123" s="185"/>
      <c r="K123" s="186"/>
      <c r="L123" s="233">
        <f>'依頼書ﾌｫｰﾑ (4検体以上)'!L128</f>
        <v>0</v>
      </c>
      <c r="M123" s="1"/>
      <c r="N123" s="99">
        <f>G125</f>
        <v>0</v>
      </c>
      <c r="O123" s="115">
        <v>0</v>
      </c>
      <c r="P123" s="113">
        <v>0</v>
      </c>
      <c r="Q123" s="114">
        <v>0</v>
      </c>
      <c r="R123" s="103">
        <v>0</v>
      </c>
    </row>
    <row r="124" spans="2:18" ht="17.25" customHeight="1">
      <c r="B124" s="226" t="str">
        <f>'依頼書ﾌｫｰﾑ (4検体以上)'!B129</f>
        <v>LOT：</v>
      </c>
      <c r="C124" s="327">
        <f>'依頼書ﾌｫｰﾑ (4検体以上)'!C129</f>
        <v>0</v>
      </c>
      <c r="D124" s="327"/>
      <c r="E124" s="327"/>
      <c r="F124" s="227" t="str">
        <f>'依頼書ﾌｫｰﾑ (4検体以上)'!F129</f>
        <v>容量：</v>
      </c>
      <c r="G124" s="79">
        <f>'依頼書ﾌｫｰﾑ (4検体以上)'!G129</f>
        <v>0</v>
      </c>
      <c r="H124" s="228">
        <f>'依頼書ﾌｫｰﾑ (4検体以上)'!H129</f>
        <v>0</v>
      </c>
      <c r="I124" s="187"/>
      <c r="J124" s="187"/>
      <c r="K124" s="188"/>
      <c r="L124" s="233">
        <f>'依頼書ﾌｫｰﾑ (4検体以上)'!L129</f>
        <v>0</v>
      </c>
      <c r="M124" s="1"/>
      <c r="N124" s="99">
        <f>C126</f>
        <v>0</v>
      </c>
      <c r="O124" s="115">
        <v>0</v>
      </c>
      <c r="P124" s="113">
        <v>0</v>
      </c>
      <c r="Q124" s="114">
        <v>0</v>
      </c>
      <c r="R124" s="103">
        <v>0</v>
      </c>
    </row>
    <row r="125" spans="2:18" ht="17.25" customHeight="1" thickBot="1">
      <c r="B125" s="229" t="str">
        <f>'依頼書ﾌｫｰﾑ (4検体以上)'!B130</f>
        <v>原産国：</v>
      </c>
      <c r="C125" s="328">
        <f>'依頼書ﾌｫｰﾑ (4検体以上)'!C130</f>
        <v>0</v>
      </c>
      <c r="D125" s="328"/>
      <c r="E125" s="328"/>
      <c r="F125" s="328"/>
      <c r="G125" s="329"/>
      <c r="H125" s="230">
        <f>'依頼書ﾌｫｰﾑ (4検体以上)'!H130</f>
        <v>0</v>
      </c>
      <c r="I125" s="189"/>
      <c r="J125" s="189"/>
      <c r="K125" s="190"/>
      <c r="L125" s="234">
        <f>'依頼書ﾌｫｰﾑ (4検体以上)'!L130</f>
        <v>0</v>
      </c>
      <c r="M125" s="1"/>
      <c r="N125" s="99"/>
      <c r="O125" s="115">
        <v>0</v>
      </c>
      <c r="P125" s="113">
        <v>0</v>
      </c>
      <c r="Q125" s="114">
        <v>0</v>
      </c>
      <c r="R125" s="103">
        <v>0</v>
      </c>
    </row>
    <row r="126" spans="2:18" ht="7.5" customHeight="1" thickBot="1">
      <c r="B126" s="231">
        <f>'依頼書ﾌｫｰﾑ (4検体以上)'!B131</f>
        <v>0</v>
      </c>
      <c r="C126" s="231">
        <f>'依頼書ﾌｫｰﾑ (4検体以上)'!C131</f>
        <v>0</v>
      </c>
      <c r="D126" s="231">
        <f>'依頼書ﾌｫｰﾑ (4検体以上)'!D131</f>
        <v>0</v>
      </c>
      <c r="E126" s="231">
        <f>'依頼書ﾌｫｰﾑ (4検体以上)'!E131</f>
        <v>0</v>
      </c>
      <c r="F126" s="99">
        <f>'依頼書ﾌｫｰﾑ (4検体以上)'!F131</f>
        <v>0</v>
      </c>
      <c r="G126" s="99">
        <f>'依頼書ﾌｫｰﾑ (4検体以上)'!G131</f>
        <v>0</v>
      </c>
      <c r="H126" s="99">
        <f>'依頼書ﾌｫｰﾑ (4検体以上)'!H131</f>
        <v>0</v>
      </c>
      <c r="L126" s="99">
        <f>'依頼書ﾌｫｰﾑ (4検体以上)'!L131</f>
        <v>0</v>
      </c>
      <c r="M126" s="1"/>
      <c r="N126" s="99"/>
      <c r="O126" s="115">
        <v>0</v>
      </c>
      <c r="P126" s="113">
        <v>0</v>
      </c>
      <c r="Q126" s="114">
        <v>0</v>
      </c>
      <c r="R126" s="103">
        <v>0</v>
      </c>
    </row>
    <row r="127" spans="2:18" ht="17.25" customHeight="1" thickBot="1">
      <c r="B127" s="118">
        <f>'依頼書ﾌｫｰﾑ (4検体以上)'!B132</f>
        <v>11</v>
      </c>
      <c r="C127" s="336" t="str">
        <f>'依頼書ﾌｫｰﾑ (4検体以上)'!C132</f>
        <v>製品名（検体名）</v>
      </c>
      <c r="D127" s="337"/>
      <c r="E127" s="338"/>
      <c r="F127" s="223" t="str">
        <f>'依頼書ﾌｫｰﾑ (4検体以上)'!F132</f>
        <v>検体№</v>
      </c>
      <c r="G127" s="72">
        <f>'依頼書ﾌｫｰﾑ (4検体以上)'!G132</f>
        <v>0</v>
      </c>
      <c r="H127" s="330" t="str">
        <f>'依頼書ﾌｫｰﾑ (4検体以上)'!H132</f>
        <v>試験検査項目（試験・検体に関する注意事項・ご要望）</v>
      </c>
      <c r="I127" s="331"/>
      <c r="J127" s="331"/>
      <c r="K127" s="332"/>
      <c r="L127" s="232" t="str">
        <f>'依頼書ﾌｫｰﾑ (4検体以上)'!L132</f>
        <v>料金確認</v>
      </c>
      <c r="M127" s="1"/>
      <c r="N127" s="99"/>
      <c r="O127" s="115">
        <v>0</v>
      </c>
      <c r="P127" s="113">
        <v>0</v>
      </c>
      <c r="Q127" s="114">
        <v>0</v>
      </c>
      <c r="R127" s="103">
        <v>0</v>
      </c>
    </row>
    <row r="128" spans="2:17" ht="17.25" customHeight="1">
      <c r="B128" s="339">
        <f>'依頼書ﾌｫｰﾑ (4検体以上)'!B133</f>
        <v>0</v>
      </c>
      <c r="C128" s="340"/>
      <c r="D128" s="340"/>
      <c r="E128" s="340"/>
      <c r="F128" s="340"/>
      <c r="G128" s="341"/>
      <c r="H128" s="224">
        <f>'依頼書ﾌｫｰﾑ (4検体以上)'!H133</f>
        <v>0</v>
      </c>
      <c r="I128" s="192"/>
      <c r="J128" s="192"/>
      <c r="K128" s="193"/>
      <c r="L128" s="233">
        <f>'依頼書ﾌｫｰﾑ (4検体以上)'!L133</f>
        <v>0</v>
      </c>
      <c r="N128" s="96"/>
      <c r="O128" s="99"/>
      <c r="P128" s="113"/>
      <c r="Q128" s="114"/>
    </row>
    <row r="129" spans="2:18" ht="17.25" customHeight="1">
      <c r="B129" s="339"/>
      <c r="C129" s="340"/>
      <c r="D129" s="340"/>
      <c r="E129" s="340"/>
      <c r="F129" s="340"/>
      <c r="G129" s="341"/>
      <c r="H129" s="225">
        <f>'依頼書ﾌｫｰﾑ (4検体以上)'!H134</f>
        <v>0</v>
      </c>
      <c r="I129" s="185"/>
      <c r="J129" s="185"/>
      <c r="K129" s="186"/>
      <c r="L129" s="233">
        <f>'依頼書ﾌｫｰﾑ (4検体以上)'!L134</f>
        <v>0</v>
      </c>
      <c r="M129" s="1"/>
      <c r="N129" s="99"/>
      <c r="O129" s="115">
        <v>0</v>
      </c>
      <c r="P129" s="113">
        <v>0</v>
      </c>
      <c r="Q129" s="114">
        <v>0</v>
      </c>
      <c r="R129" s="103">
        <v>0</v>
      </c>
    </row>
    <row r="130" spans="2:18" ht="17.25" customHeight="1">
      <c r="B130" s="339"/>
      <c r="C130" s="340"/>
      <c r="D130" s="340"/>
      <c r="E130" s="340"/>
      <c r="F130" s="340"/>
      <c r="G130" s="341"/>
      <c r="H130" s="225">
        <f>'依頼書ﾌｫｰﾑ (4検体以上)'!H135</f>
        <v>0</v>
      </c>
      <c r="I130" s="185"/>
      <c r="J130" s="185"/>
      <c r="K130" s="186"/>
      <c r="L130" s="233">
        <f>'依頼書ﾌｫｰﾑ (4検体以上)'!L135</f>
        <v>0</v>
      </c>
      <c r="M130" s="1"/>
      <c r="N130" s="99">
        <f>B129</f>
        <v>0</v>
      </c>
      <c r="O130" s="115">
        <v>0</v>
      </c>
      <c r="P130" s="113">
        <v>0</v>
      </c>
      <c r="Q130" s="114">
        <v>0</v>
      </c>
      <c r="R130" s="103">
        <v>0</v>
      </c>
    </row>
    <row r="131" spans="2:18" ht="17.25" customHeight="1">
      <c r="B131" s="339"/>
      <c r="C131" s="340"/>
      <c r="D131" s="340"/>
      <c r="E131" s="340"/>
      <c r="F131" s="340"/>
      <c r="G131" s="341"/>
      <c r="H131" s="225">
        <f>'依頼書ﾌｫｰﾑ (4検体以上)'!H136</f>
        <v>0</v>
      </c>
      <c r="I131" s="185"/>
      <c r="J131" s="185"/>
      <c r="K131" s="186"/>
      <c r="L131" s="233">
        <f>'依頼書ﾌｫｰﾑ (4検体以上)'!L136</f>
        <v>0</v>
      </c>
      <c r="M131" s="1"/>
      <c r="N131" s="99">
        <f>C134</f>
        <v>0</v>
      </c>
      <c r="O131" s="115">
        <v>0</v>
      </c>
      <c r="P131" s="113">
        <v>0</v>
      </c>
      <c r="Q131" s="114">
        <v>0</v>
      </c>
      <c r="R131" s="103">
        <v>0</v>
      </c>
    </row>
    <row r="132" spans="2:18" ht="17.25" customHeight="1">
      <c r="B132" s="342"/>
      <c r="C132" s="343"/>
      <c r="D132" s="343"/>
      <c r="E132" s="343"/>
      <c r="F132" s="343"/>
      <c r="G132" s="344"/>
      <c r="H132" s="225">
        <f>'依頼書ﾌｫｰﾑ (4検体以上)'!H137</f>
        <v>0</v>
      </c>
      <c r="I132" s="185"/>
      <c r="J132" s="185"/>
      <c r="K132" s="186"/>
      <c r="L132" s="233">
        <f>'依頼書ﾌｫｰﾑ (4検体以上)'!L137</f>
        <v>0</v>
      </c>
      <c r="M132" s="1"/>
      <c r="N132" s="99">
        <f>G134</f>
        <v>0</v>
      </c>
      <c r="O132" s="115">
        <v>0</v>
      </c>
      <c r="P132" s="113">
        <v>0</v>
      </c>
      <c r="Q132" s="114">
        <v>0</v>
      </c>
      <c r="R132" s="119">
        <v>0</v>
      </c>
    </row>
    <row r="133" spans="2:18" ht="17.25" customHeight="1">
      <c r="B133" s="226" t="str">
        <f>'依頼書ﾌｫｰﾑ (4検体以上)'!B138</f>
        <v>LOT：</v>
      </c>
      <c r="C133" s="327">
        <f>'依頼書ﾌｫｰﾑ (4検体以上)'!C138</f>
        <v>0</v>
      </c>
      <c r="D133" s="327"/>
      <c r="E133" s="327"/>
      <c r="F133" s="227" t="str">
        <f>'依頼書ﾌｫｰﾑ (4検体以上)'!F138</f>
        <v>容量：</v>
      </c>
      <c r="G133" s="79">
        <f>'依頼書ﾌｫｰﾑ (4検体以上)'!G138</f>
        <v>0</v>
      </c>
      <c r="H133" s="228">
        <f>'依頼書ﾌｫｰﾑ (4検体以上)'!H138</f>
        <v>0</v>
      </c>
      <c r="I133" s="187"/>
      <c r="J133" s="187"/>
      <c r="K133" s="188"/>
      <c r="L133" s="233">
        <f>'依頼書ﾌｫｰﾑ (4検体以上)'!L138</f>
        <v>0</v>
      </c>
      <c r="M133" s="1"/>
      <c r="N133" s="99">
        <f>C135</f>
        <v>0</v>
      </c>
      <c r="O133" s="115">
        <v>0</v>
      </c>
      <c r="P133" s="113">
        <v>0</v>
      </c>
      <c r="Q133" s="114">
        <v>0</v>
      </c>
      <c r="R133" s="119">
        <v>0</v>
      </c>
    </row>
    <row r="134" spans="2:18" ht="17.25" customHeight="1" thickBot="1">
      <c r="B134" s="229" t="str">
        <f>'依頼書ﾌｫｰﾑ (4検体以上)'!B139</f>
        <v>原産国：</v>
      </c>
      <c r="C134" s="328">
        <f>'依頼書ﾌｫｰﾑ (4検体以上)'!C139</f>
        <v>0</v>
      </c>
      <c r="D134" s="328"/>
      <c r="E134" s="328"/>
      <c r="F134" s="328"/>
      <c r="G134" s="329"/>
      <c r="H134" s="230">
        <f>'依頼書ﾌｫｰﾑ (4検体以上)'!H139</f>
        <v>0</v>
      </c>
      <c r="I134" s="189"/>
      <c r="J134" s="189"/>
      <c r="K134" s="190"/>
      <c r="L134" s="234">
        <f>'依頼書ﾌｫｰﾑ (4検体以上)'!L139</f>
        <v>0</v>
      </c>
      <c r="M134" s="1"/>
      <c r="N134" s="99"/>
      <c r="O134" s="115">
        <v>0</v>
      </c>
      <c r="P134" s="113">
        <v>0</v>
      </c>
      <c r="Q134" s="114">
        <v>0</v>
      </c>
      <c r="R134" s="119">
        <v>0</v>
      </c>
    </row>
    <row r="135" spans="2:17" ht="7.5" customHeight="1" thickBot="1">
      <c r="B135" s="231">
        <f>'依頼書ﾌｫｰﾑ (4検体以上)'!B140</f>
        <v>0</v>
      </c>
      <c r="C135" s="231">
        <f>'依頼書ﾌｫｰﾑ (4検体以上)'!C140</f>
        <v>0</v>
      </c>
      <c r="D135" s="231">
        <f>'依頼書ﾌｫｰﾑ (4検体以上)'!D140</f>
        <v>0</v>
      </c>
      <c r="E135" s="231">
        <f>'依頼書ﾌｫｰﾑ (4検体以上)'!E140</f>
        <v>0</v>
      </c>
      <c r="F135" s="99">
        <f>'依頼書ﾌｫｰﾑ (4検体以上)'!F140</f>
        <v>0</v>
      </c>
      <c r="G135" s="99">
        <f>'依頼書ﾌｫｰﾑ (4検体以上)'!G140</f>
        <v>0</v>
      </c>
      <c r="H135" s="99">
        <f>'依頼書ﾌｫｰﾑ (4検体以上)'!H140</f>
        <v>0</v>
      </c>
      <c r="L135" s="99">
        <f>'依頼書ﾌｫｰﾑ (4検体以上)'!L140</f>
        <v>0</v>
      </c>
      <c r="M135" s="1"/>
      <c r="N135" s="99"/>
      <c r="Q135" s="90"/>
    </row>
    <row r="136" spans="2:17" ht="17.25" customHeight="1" thickBot="1">
      <c r="B136" s="118">
        <f>'依頼書ﾌｫｰﾑ (4検体以上)'!B141</f>
        <v>12</v>
      </c>
      <c r="C136" s="336" t="str">
        <f>'依頼書ﾌｫｰﾑ (4検体以上)'!C141</f>
        <v>製品名（検体名）</v>
      </c>
      <c r="D136" s="337"/>
      <c r="E136" s="338"/>
      <c r="F136" s="223" t="str">
        <f>'依頼書ﾌｫｰﾑ (4検体以上)'!F141</f>
        <v>検体№</v>
      </c>
      <c r="G136" s="72">
        <f>'依頼書ﾌｫｰﾑ (4検体以上)'!G141</f>
        <v>0</v>
      </c>
      <c r="H136" s="330" t="str">
        <f>'依頼書ﾌｫｰﾑ (4検体以上)'!H141</f>
        <v>試験検査項目（試験・検体に関する注意事項・ご要望）</v>
      </c>
      <c r="I136" s="331"/>
      <c r="J136" s="331"/>
      <c r="K136" s="332"/>
      <c r="L136" s="232" t="str">
        <f>'依頼書ﾌｫｰﾑ (4検体以上)'!L141</f>
        <v>料金確認</v>
      </c>
      <c r="M136" s="1"/>
      <c r="N136" s="99"/>
      <c r="Q136" s="90"/>
    </row>
    <row r="137" spans="2:17" ht="17.25" customHeight="1">
      <c r="B137" s="339">
        <f>'依頼書ﾌｫｰﾑ (4検体以上)'!B142</f>
        <v>0</v>
      </c>
      <c r="C137" s="340"/>
      <c r="D137" s="340"/>
      <c r="E137" s="340"/>
      <c r="F137" s="340"/>
      <c r="G137" s="341"/>
      <c r="H137" s="224">
        <f>'依頼書ﾌｫｰﾑ (4検体以上)'!H142</f>
        <v>0</v>
      </c>
      <c r="I137" s="192"/>
      <c r="J137" s="192"/>
      <c r="K137" s="193"/>
      <c r="L137" s="233">
        <f>'依頼書ﾌｫｰﾑ (4検体以上)'!L142</f>
        <v>0</v>
      </c>
      <c r="N137" s="96"/>
      <c r="Q137" s="90"/>
    </row>
    <row r="138" spans="2:17" ht="17.25" customHeight="1">
      <c r="B138" s="339"/>
      <c r="C138" s="340"/>
      <c r="D138" s="340"/>
      <c r="E138" s="340"/>
      <c r="F138" s="340"/>
      <c r="G138" s="341"/>
      <c r="H138" s="225">
        <f>'依頼書ﾌｫｰﾑ (4検体以上)'!H143</f>
        <v>0</v>
      </c>
      <c r="I138" s="185"/>
      <c r="J138" s="185"/>
      <c r="K138" s="186"/>
      <c r="L138" s="233">
        <f>'依頼書ﾌｫｰﾑ (4検体以上)'!L143</f>
        <v>0</v>
      </c>
      <c r="M138" s="1"/>
      <c r="N138" s="99"/>
      <c r="Q138" s="90"/>
    </row>
    <row r="139" spans="2:17" ht="17.25" customHeight="1">
      <c r="B139" s="339"/>
      <c r="C139" s="340"/>
      <c r="D139" s="340"/>
      <c r="E139" s="340"/>
      <c r="F139" s="340"/>
      <c r="G139" s="341"/>
      <c r="H139" s="225">
        <f>'依頼書ﾌｫｰﾑ (4検体以上)'!H144</f>
        <v>0</v>
      </c>
      <c r="I139" s="185"/>
      <c r="J139" s="185"/>
      <c r="K139" s="186"/>
      <c r="L139" s="233">
        <f>'依頼書ﾌｫｰﾑ (4検体以上)'!L144</f>
        <v>0</v>
      </c>
      <c r="M139" s="1"/>
      <c r="N139" s="99">
        <f>B138</f>
        <v>0</v>
      </c>
      <c r="Q139" s="90"/>
    </row>
    <row r="140" spans="2:17" ht="17.25" customHeight="1">
      <c r="B140" s="339"/>
      <c r="C140" s="340"/>
      <c r="D140" s="340"/>
      <c r="E140" s="340"/>
      <c r="F140" s="340"/>
      <c r="G140" s="341"/>
      <c r="H140" s="225">
        <f>'依頼書ﾌｫｰﾑ (4検体以上)'!H145</f>
        <v>0</v>
      </c>
      <c r="I140" s="185"/>
      <c r="J140" s="185"/>
      <c r="K140" s="186"/>
      <c r="L140" s="233">
        <f>'依頼書ﾌｫｰﾑ (4検体以上)'!L145</f>
        <v>0</v>
      </c>
      <c r="M140" s="1"/>
      <c r="N140" s="99">
        <f>C143</f>
        <v>0</v>
      </c>
      <c r="Q140" s="90"/>
    </row>
    <row r="141" spans="2:17" ht="17.25" customHeight="1">
      <c r="B141" s="342"/>
      <c r="C141" s="343"/>
      <c r="D141" s="343"/>
      <c r="E141" s="343"/>
      <c r="F141" s="343"/>
      <c r="G141" s="344"/>
      <c r="H141" s="225">
        <f>'依頼書ﾌｫｰﾑ (4検体以上)'!H146</f>
        <v>0</v>
      </c>
      <c r="I141" s="185"/>
      <c r="J141" s="185"/>
      <c r="K141" s="186"/>
      <c r="L141" s="233">
        <f>'依頼書ﾌｫｰﾑ (4検体以上)'!L146</f>
        <v>0</v>
      </c>
      <c r="M141" s="1"/>
      <c r="N141" s="99">
        <f>G143</f>
        <v>0</v>
      </c>
      <c r="Q141" s="90"/>
    </row>
    <row r="142" spans="2:17" ht="17.25" customHeight="1">
      <c r="B142" s="226" t="str">
        <f>'依頼書ﾌｫｰﾑ (4検体以上)'!B147</f>
        <v>LOT：</v>
      </c>
      <c r="C142" s="327">
        <f>'依頼書ﾌｫｰﾑ (4検体以上)'!C147</f>
        <v>0</v>
      </c>
      <c r="D142" s="327"/>
      <c r="E142" s="327"/>
      <c r="F142" s="227" t="str">
        <f>'依頼書ﾌｫｰﾑ (4検体以上)'!F147</f>
        <v>容量：</v>
      </c>
      <c r="G142" s="79">
        <f>'依頼書ﾌｫｰﾑ (4検体以上)'!G147</f>
        <v>0</v>
      </c>
      <c r="H142" s="228">
        <f>'依頼書ﾌｫｰﾑ (4検体以上)'!H147</f>
        <v>0</v>
      </c>
      <c r="I142" s="187"/>
      <c r="J142" s="187"/>
      <c r="K142" s="188"/>
      <c r="L142" s="233">
        <f>'依頼書ﾌｫｰﾑ (4検体以上)'!L147</f>
        <v>0</v>
      </c>
      <c r="M142" s="1"/>
      <c r="N142" s="99">
        <f>C144</f>
        <v>0</v>
      </c>
      <c r="Q142" s="90"/>
    </row>
    <row r="143" spans="2:17" ht="17.25" customHeight="1" thickBot="1">
      <c r="B143" s="229" t="str">
        <f>'依頼書ﾌｫｰﾑ (4検体以上)'!B148</f>
        <v>原産国：</v>
      </c>
      <c r="C143" s="328">
        <f>'依頼書ﾌｫｰﾑ (4検体以上)'!C148</f>
        <v>0</v>
      </c>
      <c r="D143" s="328"/>
      <c r="E143" s="328"/>
      <c r="F143" s="328"/>
      <c r="G143" s="329"/>
      <c r="H143" s="230">
        <f>'依頼書ﾌｫｰﾑ (4検体以上)'!H148</f>
        <v>0</v>
      </c>
      <c r="I143" s="189"/>
      <c r="J143" s="189"/>
      <c r="K143" s="190"/>
      <c r="L143" s="234">
        <f>'依頼書ﾌｫｰﾑ (4検体以上)'!L148</f>
        <v>0</v>
      </c>
      <c r="M143" s="1"/>
      <c r="N143" s="99"/>
      <c r="Q143" s="90"/>
    </row>
    <row r="144" spans="2:17" ht="7.5" customHeight="1" thickBot="1">
      <c r="B144" s="231">
        <f>'依頼書ﾌｫｰﾑ (4検体以上)'!B149</f>
        <v>0</v>
      </c>
      <c r="C144" s="231">
        <f>'依頼書ﾌｫｰﾑ (4検体以上)'!C149</f>
        <v>0</v>
      </c>
      <c r="D144" s="231">
        <f>'依頼書ﾌｫｰﾑ (4検体以上)'!D149</f>
        <v>0</v>
      </c>
      <c r="E144" s="231">
        <f>'依頼書ﾌｫｰﾑ (4検体以上)'!E149</f>
        <v>0</v>
      </c>
      <c r="F144" s="99">
        <f>'依頼書ﾌｫｰﾑ (4検体以上)'!F149</f>
        <v>0</v>
      </c>
      <c r="G144" s="99">
        <f>'依頼書ﾌｫｰﾑ (4検体以上)'!G149</f>
        <v>0</v>
      </c>
      <c r="H144" s="99">
        <f>'依頼書ﾌｫｰﾑ (4検体以上)'!H149</f>
        <v>0</v>
      </c>
      <c r="L144" s="99">
        <f>'依頼書ﾌｫｰﾑ (4検体以上)'!L149</f>
        <v>0</v>
      </c>
      <c r="M144" s="1"/>
      <c r="N144" s="99"/>
      <c r="Q144" s="90"/>
    </row>
    <row r="145" spans="2:17" ht="17.25" customHeight="1" thickBot="1">
      <c r="B145" s="118">
        <f>'依頼書ﾌｫｰﾑ (4検体以上)'!B150</f>
        <v>13</v>
      </c>
      <c r="C145" s="336" t="str">
        <f>'依頼書ﾌｫｰﾑ (4検体以上)'!C150</f>
        <v>製品名（検体名）</v>
      </c>
      <c r="D145" s="337"/>
      <c r="E145" s="338"/>
      <c r="F145" s="223" t="str">
        <f>'依頼書ﾌｫｰﾑ (4検体以上)'!F150</f>
        <v>検体№</v>
      </c>
      <c r="G145" s="72">
        <f>'依頼書ﾌｫｰﾑ (4検体以上)'!G150</f>
        <v>0</v>
      </c>
      <c r="H145" s="330" t="str">
        <f>'依頼書ﾌｫｰﾑ (4検体以上)'!H150</f>
        <v>試験検査項目（試験・検体に関する注意事項・ご要望）</v>
      </c>
      <c r="I145" s="331"/>
      <c r="J145" s="331"/>
      <c r="K145" s="332"/>
      <c r="L145" s="232" t="str">
        <f>'依頼書ﾌｫｰﾑ (4検体以上)'!L150</f>
        <v>料金確認</v>
      </c>
      <c r="M145" s="1"/>
      <c r="N145" s="99"/>
      <c r="Q145" s="90"/>
    </row>
    <row r="146" spans="2:17" ht="17.25" customHeight="1">
      <c r="B146" s="339">
        <f>'依頼書ﾌｫｰﾑ (4検体以上)'!B151</f>
        <v>0</v>
      </c>
      <c r="C146" s="340"/>
      <c r="D146" s="340"/>
      <c r="E146" s="340"/>
      <c r="F146" s="340"/>
      <c r="G146" s="341"/>
      <c r="H146" s="224">
        <f>'依頼書ﾌｫｰﾑ (4検体以上)'!H151</f>
        <v>0</v>
      </c>
      <c r="I146" s="192"/>
      <c r="J146" s="192"/>
      <c r="K146" s="193"/>
      <c r="L146" s="233">
        <f>'依頼書ﾌｫｰﾑ (4検体以上)'!L151</f>
        <v>0</v>
      </c>
      <c r="N146" s="96"/>
      <c r="Q146" s="90"/>
    </row>
    <row r="147" spans="2:17" ht="17.25" customHeight="1">
      <c r="B147" s="339"/>
      <c r="C147" s="340"/>
      <c r="D147" s="340"/>
      <c r="E147" s="340"/>
      <c r="F147" s="340"/>
      <c r="G147" s="341"/>
      <c r="H147" s="225">
        <f>'依頼書ﾌｫｰﾑ (4検体以上)'!H152</f>
        <v>0</v>
      </c>
      <c r="I147" s="185"/>
      <c r="J147" s="185"/>
      <c r="K147" s="186"/>
      <c r="L147" s="233">
        <f>'依頼書ﾌｫｰﾑ (4検体以上)'!L152</f>
        <v>0</v>
      </c>
      <c r="M147" s="1"/>
      <c r="N147" s="99"/>
      <c r="Q147" s="90"/>
    </row>
    <row r="148" spans="2:17" ht="17.25" customHeight="1">
      <c r="B148" s="339"/>
      <c r="C148" s="340"/>
      <c r="D148" s="340"/>
      <c r="E148" s="340"/>
      <c r="F148" s="340"/>
      <c r="G148" s="341"/>
      <c r="H148" s="225">
        <f>'依頼書ﾌｫｰﾑ (4検体以上)'!H153</f>
        <v>0</v>
      </c>
      <c r="I148" s="185"/>
      <c r="J148" s="185"/>
      <c r="K148" s="186"/>
      <c r="L148" s="233">
        <f>'依頼書ﾌｫｰﾑ (4検体以上)'!L153</f>
        <v>0</v>
      </c>
      <c r="M148" s="1"/>
      <c r="N148" s="99">
        <f>B147</f>
        <v>0</v>
      </c>
      <c r="Q148" s="90"/>
    </row>
    <row r="149" spans="2:17" ht="17.25" customHeight="1">
      <c r="B149" s="339"/>
      <c r="C149" s="340"/>
      <c r="D149" s="340"/>
      <c r="E149" s="340"/>
      <c r="F149" s="340"/>
      <c r="G149" s="341"/>
      <c r="H149" s="225">
        <f>'依頼書ﾌｫｰﾑ (4検体以上)'!H154</f>
        <v>0</v>
      </c>
      <c r="I149" s="185"/>
      <c r="J149" s="185"/>
      <c r="K149" s="186"/>
      <c r="L149" s="233">
        <f>'依頼書ﾌｫｰﾑ (4検体以上)'!L154</f>
        <v>0</v>
      </c>
      <c r="M149" s="1"/>
      <c r="N149" s="99">
        <f>C152</f>
        <v>0</v>
      </c>
      <c r="Q149" s="90"/>
    </row>
    <row r="150" spans="2:17" ht="17.25" customHeight="1">
      <c r="B150" s="342"/>
      <c r="C150" s="343"/>
      <c r="D150" s="343"/>
      <c r="E150" s="343"/>
      <c r="F150" s="343"/>
      <c r="G150" s="344"/>
      <c r="H150" s="225">
        <f>'依頼書ﾌｫｰﾑ (4検体以上)'!H155</f>
        <v>0</v>
      </c>
      <c r="I150" s="185"/>
      <c r="J150" s="185"/>
      <c r="K150" s="186"/>
      <c r="L150" s="233">
        <f>'依頼書ﾌｫｰﾑ (4検体以上)'!L155</f>
        <v>0</v>
      </c>
      <c r="M150" s="1"/>
      <c r="N150" s="99">
        <f>G152</f>
        <v>0</v>
      </c>
      <c r="Q150" s="90"/>
    </row>
    <row r="151" spans="2:17" ht="17.25" customHeight="1">
      <c r="B151" s="226" t="str">
        <f>'依頼書ﾌｫｰﾑ (4検体以上)'!B156</f>
        <v>LOT：</v>
      </c>
      <c r="C151" s="327">
        <f>'依頼書ﾌｫｰﾑ (4検体以上)'!C156</f>
        <v>0</v>
      </c>
      <c r="D151" s="327"/>
      <c r="E151" s="327"/>
      <c r="F151" s="227" t="str">
        <f>'依頼書ﾌｫｰﾑ (4検体以上)'!F156</f>
        <v>容量：</v>
      </c>
      <c r="G151" s="79">
        <f>'依頼書ﾌｫｰﾑ (4検体以上)'!G156</f>
        <v>0</v>
      </c>
      <c r="H151" s="228">
        <f>'依頼書ﾌｫｰﾑ (4検体以上)'!H156</f>
        <v>0</v>
      </c>
      <c r="I151" s="187"/>
      <c r="J151" s="187"/>
      <c r="K151" s="188"/>
      <c r="L151" s="233">
        <f>'依頼書ﾌｫｰﾑ (4検体以上)'!L156</f>
        <v>0</v>
      </c>
      <c r="M151" s="1"/>
      <c r="N151" s="99">
        <f>C153</f>
        <v>0</v>
      </c>
      <c r="Q151" s="90"/>
    </row>
    <row r="152" spans="2:17" ht="17.25" customHeight="1" thickBot="1">
      <c r="B152" s="229" t="str">
        <f>'依頼書ﾌｫｰﾑ (4検体以上)'!B157</f>
        <v>原産国：</v>
      </c>
      <c r="C152" s="328">
        <f>'依頼書ﾌｫｰﾑ (4検体以上)'!C157</f>
        <v>0</v>
      </c>
      <c r="D152" s="328"/>
      <c r="E152" s="328"/>
      <c r="F152" s="328"/>
      <c r="G152" s="329"/>
      <c r="H152" s="230">
        <f>'依頼書ﾌｫｰﾑ (4検体以上)'!H157</f>
        <v>0</v>
      </c>
      <c r="I152" s="189"/>
      <c r="J152" s="189"/>
      <c r="K152" s="190"/>
      <c r="L152" s="234">
        <f>'依頼書ﾌｫｰﾑ (4検体以上)'!L157</f>
        <v>0</v>
      </c>
      <c r="M152" s="1"/>
      <c r="N152" s="99"/>
      <c r="Q152" s="90"/>
    </row>
    <row r="153" spans="2:17" ht="15" customHeight="1" thickBot="1">
      <c r="B153" s="83"/>
      <c r="C153" s="83"/>
      <c r="D153" s="83"/>
      <c r="E153" s="83"/>
      <c r="F153" s="83"/>
      <c r="J153" s="194"/>
      <c r="K153" s="195" t="s">
        <v>30</v>
      </c>
      <c r="L153" s="196">
        <f>SUM(L109:L152)</f>
        <v>0</v>
      </c>
      <c r="M153" s="1"/>
      <c r="N153" s="99"/>
      <c r="Q153" s="90"/>
    </row>
    <row r="154" spans="2:17" ht="15" customHeight="1">
      <c r="B154" s="83"/>
      <c r="C154" s="83"/>
      <c r="D154" s="83"/>
      <c r="E154" s="83"/>
      <c r="F154" s="83"/>
      <c r="J154" s="217"/>
      <c r="K154" s="218"/>
      <c r="L154" s="219"/>
      <c r="M154" s="1"/>
      <c r="N154" s="99"/>
      <c r="Q154" s="90"/>
    </row>
    <row r="155" spans="13:17" ht="43.5" customHeight="1">
      <c r="M155" s="1"/>
      <c r="N155" s="99"/>
      <c r="Q155" s="90"/>
    </row>
  </sheetData>
  <sheetProtection/>
  <mergeCells count="91">
    <mergeCell ref="C49:G49"/>
    <mergeCell ref="H49:K49"/>
    <mergeCell ref="B43:G47"/>
    <mergeCell ref="H43:K43"/>
    <mergeCell ref="H44:K44"/>
    <mergeCell ref="H45:K45"/>
    <mergeCell ref="H46:K46"/>
    <mergeCell ref="H47:K47"/>
    <mergeCell ref="C39:E39"/>
    <mergeCell ref="H39:K39"/>
    <mergeCell ref="C40:G40"/>
    <mergeCell ref="H40:K40"/>
    <mergeCell ref="C48:E48"/>
    <mergeCell ref="H48:K48"/>
    <mergeCell ref="B34:G38"/>
    <mergeCell ref="H34:K34"/>
    <mergeCell ref="H35:K35"/>
    <mergeCell ref="H36:K36"/>
    <mergeCell ref="H37:K37"/>
    <mergeCell ref="H38:K38"/>
    <mergeCell ref="C85:E85"/>
    <mergeCell ref="B20:G22"/>
    <mergeCell ref="J7:K7"/>
    <mergeCell ref="B8:G9"/>
    <mergeCell ref="B10:G10"/>
    <mergeCell ref="B11:G11"/>
    <mergeCell ref="C19:G19"/>
    <mergeCell ref="C24:E24"/>
    <mergeCell ref="B25:G29"/>
    <mergeCell ref="H25:K25"/>
    <mergeCell ref="H26:K26"/>
    <mergeCell ref="H27:K27"/>
    <mergeCell ref="H28:K28"/>
    <mergeCell ref="H29:K29"/>
    <mergeCell ref="C42:E42"/>
    <mergeCell ref="C30:E30"/>
    <mergeCell ref="H30:K30"/>
    <mergeCell ref="C31:G31"/>
    <mergeCell ref="H31:K31"/>
    <mergeCell ref="C33:E33"/>
    <mergeCell ref="B86:G90"/>
    <mergeCell ref="C91:E91"/>
    <mergeCell ref="C92:G92"/>
    <mergeCell ref="C94:E94"/>
    <mergeCell ref="B95:G99"/>
    <mergeCell ref="C100:E100"/>
    <mergeCell ref="C125:G125"/>
    <mergeCell ref="C127:E127"/>
    <mergeCell ref="B128:G132"/>
    <mergeCell ref="C101:G101"/>
    <mergeCell ref="C107:L107"/>
    <mergeCell ref="C109:E109"/>
    <mergeCell ref="B110:G114"/>
    <mergeCell ref="C115:E115"/>
    <mergeCell ref="C116:G116"/>
    <mergeCell ref="C133:E133"/>
    <mergeCell ref="C134:G134"/>
    <mergeCell ref="C136:E136"/>
    <mergeCell ref="B137:G141"/>
    <mergeCell ref="C142:E142"/>
    <mergeCell ref="C143:G143"/>
    <mergeCell ref="B146:G150"/>
    <mergeCell ref="H136:K136"/>
    <mergeCell ref="H145:K145"/>
    <mergeCell ref="C67:E67"/>
    <mergeCell ref="B68:G72"/>
    <mergeCell ref="C145:E145"/>
    <mergeCell ref="C74:G74"/>
    <mergeCell ref="C76:E76"/>
    <mergeCell ref="B77:G81"/>
    <mergeCell ref="C82:E82"/>
    <mergeCell ref="H127:K127"/>
    <mergeCell ref="C56:L56"/>
    <mergeCell ref="C58:E58"/>
    <mergeCell ref="B59:G63"/>
    <mergeCell ref="C64:E64"/>
    <mergeCell ref="C65:G65"/>
    <mergeCell ref="C83:G83"/>
    <mergeCell ref="C118:E118"/>
    <mergeCell ref="B119:G123"/>
    <mergeCell ref="C124:E124"/>
    <mergeCell ref="C73:E73"/>
    <mergeCell ref="C151:E151"/>
    <mergeCell ref="C152:G152"/>
    <mergeCell ref="H58:K58"/>
    <mergeCell ref="H67:K67"/>
    <mergeCell ref="H76:K76"/>
    <mergeCell ref="H85:K85"/>
    <mergeCell ref="H94:K94"/>
    <mergeCell ref="H109:K109"/>
    <mergeCell ref="H118:K118"/>
  </mergeCells>
  <conditionalFormatting sqref="O67:P68">
    <cfRule type="uniqueValues" priority="10" dxfId="42">
      <formula>AND(COUNTIF($O$67:$P$68,O67)=1,NOT(ISBLANK(O67)))</formula>
    </cfRule>
  </conditionalFormatting>
  <conditionalFormatting sqref="O62:P62">
    <cfRule type="uniqueValues" priority="9" dxfId="42">
      <formula>AND(COUNTIF($O$62:$P$62,O62)=1,NOT(ISBLANK(O62)))</formula>
    </cfRule>
  </conditionalFormatting>
  <conditionalFormatting sqref="O69:P83">
    <cfRule type="uniqueValues" priority="11" dxfId="42">
      <formula>AND(COUNTIF($O$69:$P$83,O69)=1,NOT(ISBLANK(O69)))</formula>
    </cfRule>
  </conditionalFormatting>
  <conditionalFormatting sqref="Q66:R83">
    <cfRule type="uniqueValues" priority="12" dxfId="42">
      <formula>AND(COUNTIF($Q$66:$R$83,Q66)=1,NOT(ISBLANK(Q66)))</formula>
    </cfRule>
  </conditionalFormatting>
  <conditionalFormatting sqref="O66:R83">
    <cfRule type="uniqueValues" priority="8" dxfId="43">
      <formula>AND(COUNTIF($O$66:$R$83,O66)=1,NOT(ISBLANK(O66)))</formula>
    </cfRule>
  </conditionalFormatting>
  <conditionalFormatting sqref="O66:R83 O62:P62">
    <cfRule type="uniqueValues" priority="7" dxfId="43">
      <formula>AND(COUNTIF($O$66:$R$83,O62)+COUNTIF($O$62:$P$62,O62)=1,NOT(ISBLANK(O62)))</formula>
    </cfRule>
  </conditionalFormatting>
  <conditionalFormatting sqref="O118:P119">
    <cfRule type="uniqueValues" priority="4" dxfId="42">
      <formula>AND(COUNTIF($O$118:$P$119,O118)=1,NOT(ISBLANK(O118)))</formula>
    </cfRule>
  </conditionalFormatting>
  <conditionalFormatting sqref="O113:P113">
    <cfRule type="uniqueValues" priority="3" dxfId="42">
      <formula>AND(COUNTIF($O$113:$P$113,O113)=1,NOT(ISBLANK(O113)))</formula>
    </cfRule>
  </conditionalFormatting>
  <conditionalFormatting sqref="O120:P134">
    <cfRule type="uniqueValues" priority="5" dxfId="42">
      <formula>AND(COUNTIF($O$120:$P$134,O120)=1,NOT(ISBLANK(O120)))</formula>
    </cfRule>
  </conditionalFormatting>
  <conditionalFormatting sqref="Q117:R134">
    <cfRule type="uniqueValues" priority="6" dxfId="42">
      <formula>AND(COUNTIF($Q$117:$R$134,Q117)=1,NOT(ISBLANK(Q117)))</formula>
    </cfRule>
  </conditionalFormatting>
  <conditionalFormatting sqref="O117:R134">
    <cfRule type="uniqueValues" priority="2" dxfId="43">
      <formula>AND(COUNTIF($O$117:$R$134,O117)=1,NOT(ISBLANK(O117)))</formula>
    </cfRule>
  </conditionalFormatting>
  <conditionalFormatting sqref="O117:R134 O113:P113">
    <cfRule type="uniqueValues" priority="1" dxfId="43">
      <formula>AND(COUNTIF($O$117:$R$134,O113)+COUNTIF($O$113:$P$113,O113)=1,NOT(ISBLANK(O113)))</formula>
    </cfRule>
  </conditionalFormatting>
  <printOptions horizontalCentered="1"/>
  <pageMargins left="0.1968503937007874" right="0.1968503937007874" top="0.1968503937007874" bottom="0.1968503937007874"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W53"/>
  <sheetViews>
    <sheetView view="pageBreakPreview" zoomScaleSheetLayoutView="100" zoomScalePageLayoutView="0" workbookViewId="0" topLeftCell="C12">
      <selection activeCell="Q22" sqref="Q22"/>
    </sheetView>
  </sheetViews>
  <sheetFormatPr defaultColWidth="11.00390625" defaultRowHeight="13.5"/>
  <cols>
    <col min="1" max="1" width="5.75390625" style="1" customWidth="1"/>
    <col min="2" max="2" width="0.74609375" style="1" customWidth="1"/>
    <col min="3" max="3" width="9.25390625" style="1" customWidth="1"/>
    <col min="4" max="4" width="2.25390625" style="1" customWidth="1"/>
    <col min="5" max="5" width="8.50390625" style="1" customWidth="1"/>
    <col min="6" max="6" width="6.875" style="1" customWidth="1"/>
    <col min="7" max="7" width="9.375" style="1" customWidth="1"/>
    <col min="8" max="8" width="9.25390625" style="1" customWidth="1"/>
    <col min="9" max="9" width="9.375" style="1" customWidth="1"/>
    <col min="10" max="10" width="14.25390625" style="1" customWidth="1"/>
    <col min="11" max="11" width="9.25390625" style="1" customWidth="1"/>
    <col min="12" max="12" width="9.875" style="1" customWidth="1"/>
    <col min="13" max="13" width="9.25390625" style="1" customWidth="1"/>
    <col min="14" max="14" width="3.125" style="11" customWidth="1"/>
    <col min="15" max="15" width="5.00390625" style="96" customWidth="1"/>
    <col min="16" max="16" width="15.625" style="1" customWidth="1"/>
    <col min="17" max="17" width="31.75390625" style="1" customWidth="1"/>
    <col min="18" max="18" width="7.125" style="90" customWidth="1"/>
    <col min="19" max="19" width="14.625" style="1" customWidth="1"/>
    <col min="20" max="249" width="7.125" style="1" customWidth="1"/>
    <col min="250" max="250" width="0.74609375" style="1" customWidth="1"/>
    <col min="251" max="252" width="9.25390625" style="1" customWidth="1"/>
    <col min="253" max="253" width="7.125" style="1" customWidth="1"/>
    <col min="254" max="255" width="9.625" style="1" customWidth="1"/>
    <col min="256" max="16384" width="11.00390625" style="1" customWidth="1"/>
  </cols>
  <sheetData>
    <row r="1" spans="3:15" ht="12.75" customHeight="1">
      <c r="C1" s="2"/>
      <c r="D1" s="2"/>
      <c r="E1" s="2"/>
      <c r="F1" s="2"/>
      <c r="G1" s="2"/>
      <c r="H1" s="2"/>
      <c r="I1" s="2"/>
      <c r="J1" s="2"/>
      <c r="K1" s="2"/>
      <c r="L1" s="2"/>
      <c r="M1" s="2"/>
      <c r="N1" s="88" t="s">
        <v>35</v>
      </c>
      <c r="O1" s="89" t="s">
        <v>36</v>
      </c>
    </row>
    <row r="2" spans="3:23" s="4" customFormat="1" ht="29.25" customHeight="1">
      <c r="C2" s="5" t="s">
        <v>0</v>
      </c>
      <c r="D2" s="5"/>
      <c r="E2" s="5"/>
      <c r="F2" s="5"/>
      <c r="G2" s="5"/>
      <c r="H2" s="5"/>
      <c r="I2" s="5"/>
      <c r="J2" s="5"/>
      <c r="K2" s="5"/>
      <c r="L2" s="5"/>
      <c r="M2" s="5"/>
      <c r="N2" s="47">
        <v>1</v>
      </c>
      <c r="O2" s="91">
        <f>LEFT(D1,4)</f>
      </c>
      <c r="P2" s="1"/>
      <c r="Q2" s="1" t="s">
        <v>37</v>
      </c>
      <c r="R2" s="90"/>
      <c r="S2" s="1"/>
      <c r="T2" s="1"/>
      <c r="U2" s="1"/>
      <c r="V2" s="1"/>
      <c r="W2" s="1"/>
    </row>
    <row r="3" spans="3:23" ht="5.25" customHeight="1">
      <c r="C3" s="7"/>
      <c r="D3" s="7"/>
      <c r="E3" s="7"/>
      <c r="F3" s="7"/>
      <c r="G3" s="7"/>
      <c r="H3" s="7"/>
      <c r="I3" s="7"/>
      <c r="J3" s="7"/>
      <c r="K3" s="7"/>
      <c r="L3" s="7"/>
      <c r="M3" s="7"/>
      <c r="N3" s="3"/>
      <c r="O3" s="92"/>
      <c r="P3" s="4"/>
      <c r="Q3" s="4"/>
      <c r="R3" s="93"/>
      <c r="S3" s="4"/>
      <c r="T3" s="4"/>
      <c r="U3" s="4"/>
      <c r="V3" s="4"/>
      <c r="W3" s="4"/>
    </row>
    <row r="4" spans="3:15" ht="3.75" customHeight="1">
      <c r="C4" s="9"/>
      <c r="D4" s="9"/>
      <c r="E4" s="9"/>
      <c r="F4" s="9"/>
      <c r="G4" s="9"/>
      <c r="H4" s="9"/>
      <c r="I4" s="9"/>
      <c r="J4" s="9"/>
      <c r="K4" s="9"/>
      <c r="L4" s="9"/>
      <c r="M4" s="9"/>
      <c r="N4" s="6"/>
      <c r="O4" s="94"/>
    </row>
    <row r="5" spans="3:15" ht="1.5" customHeight="1">
      <c r="C5" s="7"/>
      <c r="D5" s="7"/>
      <c r="E5" s="7"/>
      <c r="F5" s="7"/>
      <c r="G5" s="7"/>
      <c r="H5" s="7"/>
      <c r="I5" s="7"/>
      <c r="J5" s="7"/>
      <c r="K5" s="7"/>
      <c r="L5" s="7"/>
      <c r="M5" s="7"/>
      <c r="N5" s="8"/>
      <c r="O5" s="95"/>
    </row>
    <row r="6" spans="14:15" ht="18.75">
      <c r="N6" s="10"/>
      <c r="O6" s="94"/>
    </row>
    <row r="7" spans="3:14" ht="21.75" customHeight="1">
      <c r="C7" s="12" t="str">
        <f>"〒　"&amp;'依頼書ﾌｫｰﾑ'!D13</f>
        <v>〒　000-0000</v>
      </c>
      <c r="D7" s="13"/>
      <c r="E7" s="13"/>
      <c r="F7" s="13"/>
      <c r="G7" s="14"/>
      <c r="H7" s="15"/>
      <c r="I7" s="16"/>
      <c r="J7" s="17" t="s">
        <v>1</v>
      </c>
      <c r="K7" s="359"/>
      <c r="L7" s="359"/>
      <c r="M7" s="19"/>
      <c r="N7" s="8"/>
    </row>
    <row r="8" spans="3:15" ht="21.75" customHeight="1">
      <c r="C8" s="360">
        <f>'依頼書ﾌｫｰﾑ'!E13</f>
        <v>0</v>
      </c>
      <c r="D8" s="360"/>
      <c r="E8" s="360"/>
      <c r="F8" s="360"/>
      <c r="G8" s="360"/>
      <c r="H8" s="360"/>
      <c r="I8" s="16"/>
      <c r="J8" s="20" t="s">
        <v>2</v>
      </c>
      <c r="K8" s="18"/>
      <c r="L8" s="18"/>
      <c r="M8" s="21"/>
      <c r="O8" s="97"/>
    </row>
    <row r="9" spans="3:14" ht="21.75" customHeight="1">
      <c r="C9" s="360"/>
      <c r="D9" s="360"/>
      <c r="E9" s="360"/>
      <c r="F9" s="360"/>
      <c r="G9" s="360"/>
      <c r="H9" s="360"/>
      <c r="I9" s="16"/>
      <c r="J9" s="16"/>
      <c r="K9" s="18"/>
      <c r="L9" s="18"/>
      <c r="M9" s="22" t="s">
        <v>3</v>
      </c>
      <c r="N9" s="88"/>
    </row>
    <row r="10" spans="3:13" ht="21.75" customHeight="1">
      <c r="C10" s="361">
        <f>'依頼書ﾌｫｰﾑ'!C15</f>
        <v>0</v>
      </c>
      <c r="D10" s="361"/>
      <c r="E10" s="361"/>
      <c r="F10" s="361"/>
      <c r="G10" s="361"/>
      <c r="H10" s="361"/>
      <c r="I10" s="16"/>
      <c r="J10" s="16"/>
      <c r="K10" s="18"/>
      <c r="L10" s="18"/>
      <c r="M10" s="23" t="s">
        <v>4</v>
      </c>
    </row>
    <row r="11" spans="3:15" ht="21.75" customHeight="1">
      <c r="C11" s="362" t="str">
        <f>'依頼書ﾌｫｰﾑ'!I15&amp;"　"&amp;'依頼書ﾌｫｰﾑ'!K15&amp;"様"</f>
        <v>　様</v>
      </c>
      <c r="D11" s="362"/>
      <c r="E11" s="362"/>
      <c r="F11" s="362"/>
      <c r="G11" s="362"/>
      <c r="H11" s="362"/>
      <c r="I11" s="16"/>
      <c r="J11" s="16"/>
      <c r="K11" s="18"/>
      <c r="L11" s="18"/>
      <c r="M11" s="23" t="s">
        <v>5</v>
      </c>
      <c r="O11" s="98"/>
    </row>
    <row r="12" spans="3:15" ht="21.75" customHeight="1">
      <c r="C12" s="24"/>
      <c r="D12" s="25"/>
      <c r="E12" s="25"/>
      <c r="F12" s="25"/>
      <c r="G12" s="26"/>
      <c r="H12" s="27"/>
      <c r="I12" s="16"/>
      <c r="J12" s="16"/>
      <c r="K12" s="18"/>
      <c r="L12" s="18"/>
      <c r="M12" s="23" t="s">
        <v>6</v>
      </c>
      <c r="N12" s="1"/>
      <c r="O12" s="98"/>
    </row>
    <row r="13" spans="3:15" ht="21.75" customHeight="1">
      <c r="C13" s="28" t="s">
        <v>7</v>
      </c>
      <c r="D13" s="29"/>
      <c r="E13" s="29"/>
      <c r="F13" s="29"/>
      <c r="G13" s="30"/>
      <c r="H13" s="31"/>
      <c r="I13" s="16"/>
      <c r="J13" s="16"/>
      <c r="K13" s="18"/>
      <c r="L13" s="235" t="s">
        <v>8</v>
      </c>
      <c r="M13" s="21"/>
      <c r="N13" s="1"/>
      <c r="O13" s="99">
        <f>H18</f>
        <v>0</v>
      </c>
    </row>
    <row r="14" spans="3:15" ht="21.75" customHeight="1">
      <c r="C14" s="28" t="s">
        <v>9</v>
      </c>
      <c r="D14" s="29"/>
      <c r="E14" s="29"/>
      <c r="F14" s="29"/>
      <c r="G14" s="30"/>
      <c r="H14" s="31"/>
      <c r="I14" s="16"/>
      <c r="J14" s="16"/>
      <c r="K14" s="18"/>
      <c r="L14" s="18"/>
      <c r="M14" s="21"/>
      <c r="N14" s="1"/>
      <c r="O14" s="99">
        <f>'依頼書ﾌｫｰﾑ'!G1</f>
      </c>
    </row>
    <row r="15" spans="3:15" ht="19.5" customHeight="1">
      <c r="C15" s="28" t="s">
        <v>10</v>
      </c>
      <c r="D15" s="32"/>
      <c r="E15" s="32"/>
      <c r="F15" s="32"/>
      <c r="G15" s="32"/>
      <c r="H15" s="33"/>
      <c r="I15" s="34"/>
      <c r="J15" s="34"/>
      <c r="K15" s="35" t="s">
        <v>11</v>
      </c>
      <c r="L15" s="36">
        <f>SUM(L16:L18)</f>
        <v>0</v>
      </c>
      <c r="M15" s="34"/>
      <c r="N15" s="1"/>
      <c r="O15" s="99">
        <f>'依頼書ﾌｫｰﾑ'!C15</f>
        <v>0</v>
      </c>
    </row>
    <row r="16" spans="3:15" ht="16.5" customHeight="1">
      <c r="C16" s="28"/>
      <c r="D16" s="32"/>
      <c r="E16" s="32"/>
      <c r="F16" s="32"/>
      <c r="G16" s="32"/>
      <c r="H16" s="33"/>
      <c r="I16" s="34"/>
      <c r="J16" s="34"/>
      <c r="K16" s="198" t="s">
        <v>12</v>
      </c>
      <c r="L16" s="37">
        <f>+M50</f>
        <v>0</v>
      </c>
      <c r="M16" s="38"/>
      <c r="N16" s="1"/>
      <c r="O16" s="99">
        <f>LEFT('依頼書ﾌｫｰﾑ'!C1,4)</f>
      </c>
    </row>
    <row r="17" spans="3:17" ht="16.5" customHeight="1">
      <c r="C17" s="39"/>
      <c r="D17" s="39"/>
      <c r="E17" s="39"/>
      <c r="F17" s="17"/>
      <c r="G17" s="17"/>
      <c r="H17" s="40"/>
      <c r="I17" s="40"/>
      <c r="J17" s="40"/>
      <c r="K17" s="198" t="s">
        <v>13</v>
      </c>
      <c r="L17" s="199"/>
      <c r="M17" s="200"/>
      <c r="N17" s="2" t="s">
        <v>14</v>
      </c>
      <c r="O17" s="99"/>
      <c r="Q17" s="1" t="s">
        <v>45</v>
      </c>
    </row>
    <row r="18" spans="3:17" ht="19.5" customHeight="1" thickBot="1">
      <c r="C18" s="41" t="s">
        <v>15</v>
      </c>
      <c r="D18" s="42">
        <f>'依頼書ﾌｫｰﾑ'!$C$1</f>
        <v>0</v>
      </c>
      <c r="E18" s="43"/>
      <c r="F18" s="43"/>
      <c r="G18" s="41" t="s">
        <v>16</v>
      </c>
      <c r="H18" s="44">
        <f>'依頼書ﾌｫｰﾑ'!$C$12</f>
        <v>0</v>
      </c>
      <c r="I18" s="45"/>
      <c r="J18" s="46"/>
      <c r="K18" s="201" t="s">
        <v>17</v>
      </c>
      <c r="L18" s="202">
        <f>ROUNDDOWN((L16+L17)*M18,0)</f>
        <v>0</v>
      </c>
      <c r="M18" s="203">
        <v>0.1</v>
      </c>
      <c r="N18" s="1"/>
      <c r="O18" s="99"/>
      <c r="Q18" s="1" t="s">
        <v>46</v>
      </c>
    </row>
    <row r="19" spans="3:17" ht="17.25" customHeight="1">
      <c r="C19" s="48" t="s">
        <v>18</v>
      </c>
      <c r="D19" s="363" t="s">
        <v>19</v>
      </c>
      <c r="E19" s="363"/>
      <c r="F19" s="363"/>
      <c r="G19" s="363"/>
      <c r="H19" s="363"/>
      <c r="I19" s="49" t="s">
        <v>20</v>
      </c>
      <c r="J19" s="50"/>
      <c r="K19" s="51"/>
      <c r="L19" s="52"/>
      <c r="M19" s="53"/>
      <c r="N19" s="1"/>
      <c r="O19" s="99"/>
      <c r="P19" s="103">
        <f>'見積書'!C8</f>
        <v>0</v>
      </c>
      <c r="Q19" s="104">
        <f>'見積書'!C8</f>
        <v>0</v>
      </c>
    </row>
    <row r="20" spans="3:18" ht="21.75" customHeight="1">
      <c r="C20" s="353">
        <f>'依頼書ﾌｫｰﾑ'!B18</f>
        <v>0</v>
      </c>
      <c r="D20" s="354"/>
      <c r="E20" s="354"/>
      <c r="F20" s="354"/>
      <c r="G20" s="354"/>
      <c r="H20" s="355"/>
      <c r="I20" s="54" t="s">
        <v>47</v>
      </c>
      <c r="J20" s="55"/>
      <c r="K20" s="56"/>
      <c r="L20" s="57"/>
      <c r="M20" s="197">
        <f>IF('依頼書ﾌｫｰﾑ'!L18="",1,'依頼書ﾌｫｰﾑ'!L18)</f>
        <v>1</v>
      </c>
      <c r="N20" s="1"/>
      <c r="O20" s="106"/>
      <c r="Q20" s="1" t="s">
        <v>49</v>
      </c>
      <c r="R20" s="107">
        <f>SUM(R23:R42)</f>
        <v>0</v>
      </c>
    </row>
    <row r="21" spans="3:17" ht="21.75" customHeight="1">
      <c r="C21" s="353"/>
      <c r="D21" s="354"/>
      <c r="E21" s="354"/>
      <c r="F21" s="354"/>
      <c r="G21" s="354"/>
      <c r="H21" s="355"/>
      <c r="I21" s="58" t="s">
        <v>48</v>
      </c>
      <c r="J21" s="57"/>
      <c r="K21" s="59"/>
      <c r="L21" s="60"/>
      <c r="M21" s="61">
        <f>IF('依頼書ﾌｫｰﾑ'!L19="",1,'依頼書ﾌｫｰﾑ'!L19)</f>
        <v>1</v>
      </c>
      <c r="N21" s="62"/>
      <c r="O21" s="106"/>
      <c r="Q21" s="1" t="s">
        <v>50</v>
      </c>
    </row>
    <row r="22" spans="3:19" ht="21.75" customHeight="1" thickBot="1">
      <c r="C22" s="356"/>
      <c r="D22" s="357"/>
      <c r="E22" s="357"/>
      <c r="F22" s="357"/>
      <c r="G22" s="357"/>
      <c r="H22" s="358"/>
      <c r="I22" s="63" t="s">
        <v>21</v>
      </c>
      <c r="J22" s="64"/>
      <c r="K22" s="65"/>
      <c r="L22" s="66"/>
      <c r="M22" s="67">
        <f>IF('依頼書ﾌｫｰﾑ'!L20="",1,'依頼書ﾌｫｰﾑ'!L20)</f>
        <v>1</v>
      </c>
      <c r="N22" s="62"/>
      <c r="O22" s="106"/>
      <c r="P22" s="103">
        <f>'見積書'!C18</f>
        <v>0</v>
      </c>
      <c r="Q22" s="1" t="s">
        <v>51</v>
      </c>
      <c r="R22" s="110" t="s">
        <v>52</v>
      </c>
      <c r="S22" s="1" t="s">
        <v>52</v>
      </c>
    </row>
    <row r="23" spans="3:19" ht="15.75" customHeight="1" thickBot="1">
      <c r="C23" s="68"/>
      <c r="D23" s="68"/>
      <c r="E23" s="68"/>
      <c r="F23" s="68"/>
      <c r="L23" s="69"/>
      <c r="M23" s="69"/>
      <c r="N23" s="62"/>
      <c r="P23" s="112">
        <f>'見積書'!C19</f>
        <v>0</v>
      </c>
      <c r="Q23" s="113">
        <f>'見積書'!C19</f>
        <v>0</v>
      </c>
      <c r="R23" s="114">
        <f>'見積書'!K19</f>
        <v>0</v>
      </c>
      <c r="S23" s="103">
        <f>'見積書'!K19</f>
        <v>0</v>
      </c>
    </row>
    <row r="24" spans="1:19" ht="17.25" customHeight="1" thickBot="1">
      <c r="A24" s="1">
        <f>C24</f>
        <v>1</v>
      </c>
      <c r="C24" s="70">
        <f>'依頼書ﾌｫｰﾑ'!B22</f>
        <v>1</v>
      </c>
      <c r="D24" s="350" t="s">
        <v>53</v>
      </c>
      <c r="E24" s="351"/>
      <c r="F24" s="352"/>
      <c r="G24" s="71" t="s">
        <v>22</v>
      </c>
      <c r="H24" s="72">
        <f>'依頼書ﾌｫｰﾑ'!G22</f>
        <v>0</v>
      </c>
      <c r="I24" s="73" t="s">
        <v>23</v>
      </c>
      <c r="J24" s="74"/>
      <c r="K24" s="74"/>
      <c r="L24" s="75"/>
      <c r="M24" s="76" t="s">
        <v>24</v>
      </c>
      <c r="O24" s="236">
        <f>H24</f>
        <v>0</v>
      </c>
      <c r="P24" s="115">
        <f>'見積書'!C20</f>
        <v>0</v>
      </c>
      <c r="Q24" s="113">
        <f>'見積書'!C20</f>
        <v>0</v>
      </c>
      <c r="R24" s="114">
        <f>'見積書'!K20</f>
        <v>0</v>
      </c>
      <c r="S24" s="103">
        <f>'見積書'!K20</f>
        <v>0</v>
      </c>
    </row>
    <row r="25" spans="3:19" ht="17.25" customHeight="1">
      <c r="C25" s="339">
        <f>'依頼書ﾌｫｰﾑ'!B23</f>
        <v>0</v>
      </c>
      <c r="D25" s="340"/>
      <c r="E25" s="340"/>
      <c r="F25" s="340"/>
      <c r="G25" s="340"/>
      <c r="H25" s="341"/>
      <c r="I25" s="364">
        <f>'依頼書ﾌｫｰﾑ'!H23</f>
        <v>0</v>
      </c>
      <c r="J25" s="365"/>
      <c r="K25" s="365"/>
      <c r="L25" s="366"/>
      <c r="M25" s="181">
        <f>'依頼書ﾌｫｰﾑ'!L23</f>
        <v>0</v>
      </c>
      <c r="N25" s="1"/>
      <c r="O25" s="237">
        <f>C25</f>
        <v>0</v>
      </c>
      <c r="P25" s="115">
        <f>'見積書'!C21</f>
        <v>0</v>
      </c>
      <c r="Q25" s="113">
        <f>'見積書'!C21</f>
        <v>0</v>
      </c>
      <c r="R25" s="114">
        <f>'見積書'!K21</f>
        <v>0</v>
      </c>
      <c r="S25" s="103">
        <f>'見積書'!K21</f>
        <v>0</v>
      </c>
    </row>
    <row r="26" spans="3:19" ht="17.25" customHeight="1">
      <c r="C26" s="339"/>
      <c r="D26" s="340"/>
      <c r="E26" s="340"/>
      <c r="F26" s="340"/>
      <c r="G26" s="340"/>
      <c r="H26" s="341"/>
      <c r="I26" s="345">
        <f>'依頼書ﾌｫｰﾑ'!H24</f>
        <v>0</v>
      </c>
      <c r="J26" s="346"/>
      <c r="K26" s="346"/>
      <c r="L26" s="347"/>
      <c r="M26" s="181">
        <f>'依頼書ﾌｫｰﾑ'!L24</f>
        <v>0</v>
      </c>
      <c r="N26" s="1"/>
      <c r="O26" s="236">
        <f>D30</f>
      </c>
      <c r="P26" s="115">
        <f>'見積書'!C22</f>
        <v>0</v>
      </c>
      <c r="Q26" s="113">
        <f>'見積書'!C22</f>
        <v>0</v>
      </c>
      <c r="R26" s="114">
        <f>'見積書'!K22</f>
        <v>0</v>
      </c>
      <c r="S26" s="103">
        <f>'見積書'!K22</f>
        <v>0</v>
      </c>
    </row>
    <row r="27" spans="3:19" ht="17.25" customHeight="1">
      <c r="C27" s="339"/>
      <c r="D27" s="340"/>
      <c r="E27" s="340"/>
      <c r="F27" s="340"/>
      <c r="G27" s="340"/>
      <c r="H27" s="341"/>
      <c r="I27" s="345">
        <f>'依頼書ﾌｫｰﾑ'!H25</f>
        <v>0</v>
      </c>
      <c r="J27" s="348"/>
      <c r="K27" s="348"/>
      <c r="L27" s="349"/>
      <c r="M27" s="181">
        <f>'依頼書ﾌｫｰﾑ'!L25</f>
        <v>0</v>
      </c>
      <c r="N27" s="1"/>
      <c r="O27" s="236">
        <f>H30</f>
        <v>0</v>
      </c>
      <c r="P27" s="115">
        <f>'見積書'!C23</f>
        <v>0</v>
      </c>
      <c r="Q27" s="113">
        <f>'見積書'!C23</f>
        <v>0</v>
      </c>
      <c r="R27" s="114">
        <f>'見積書'!K23</f>
        <v>0</v>
      </c>
      <c r="S27" s="103">
        <f>'見積書'!K23</f>
        <v>0</v>
      </c>
    </row>
    <row r="28" spans="3:19" ht="17.25" customHeight="1">
      <c r="C28" s="339"/>
      <c r="D28" s="340"/>
      <c r="E28" s="340"/>
      <c r="F28" s="340"/>
      <c r="G28" s="340"/>
      <c r="H28" s="341"/>
      <c r="I28" s="345">
        <f>'依頼書ﾌｫｰﾑ'!H26</f>
        <v>0</v>
      </c>
      <c r="J28" s="348"/>
      <c r="K28" s="348"/>
      <c r="L28" s="349"/>
      <c r="M28" s="181">
        <f>'依頼書ﾌｫｰﾑ'!L26</f>
        <v>0</v>
      </c>
      <c r="N28" s="1"/>
      <c r="O28" s="236">
        <f>D31</f>
        <v>0</v>
      </c>
      <c r="P28" s="115">
        <f>'見積書'!C24</f>
        <v>0</v>
      </c>
      <c r="Q28" s="113">
        <f>'見積書'!C24</f>
        <v>0</v>
      </c>
      <c r="R28" s="114">
        <f>'見積書'!K24</f>
        <v>0</v>
      </c>
      <c r="S28" s="103">
        <f>'見積書'!K24</f>
        <v>0</v>
      </c>
    </row>
    <row r="29" spans="3:19" ht="17.25" customHeight="1">
      <c r="C29" s="342"/>
      <c r="D29" s="343"/>
      <c r="E29" s="343"/>
      <c r="F29" s="343"/>
      <c r="G29" s="343"/>
      <c r="H29" s="344"/>
      <c r="I29" s="345">
        <f>'依頼書ﾌｫｰﾑ'!H27</f>
        <v>0</v>
      </c>
      <c r="J29" s="348"/>
      <c r="K29" s="348"/>
      <c r="L29" s="349"/>
      <c r="M29" s="181">
        <f>'依頼書ﾌｫｰﾑ'!L27</f>
        <v>0</v>
      </c>
      <c r="N29" s="1"/>
      <c r="O29" s="236"/>
      <c r="P29" s="115">
        <f>'見積書'!C25</f>
        <v>0</v>
      </c>
      <c r="Q29" s="113">
        <f>'見積書'!C25</f>
        <v>0</v>
      </c>
      <c r="R29" s="114">
        <f>'見積書'!K25</f>
        <v>0</v>
      </c>
      <c r="S29" s="103">
        <f>'見積書'!K25</f>
        <v>0</v>
      </c>
    </row>
    <row r="30" spans="3:19" ht="17.25" customHeight="1">
      <c r="C30" s="77" t="s">
        <v>25</v>
      </c>
      <c r="D30" s="327">
        <f>'依頼書ﾌｫｰﾑ'!C28</f>
      </c>
      <c r="E30" s="327"/>
      <c r="F30" s="327"/>
      <c r="G30" s="78" t="s">
        <v>26</v>
      </c>
      <c r="H30" s="79">
        <f>'依頼書ﾌｫｰﾑ'!G28</f>
        <v>0</v>
      </c>
      <c r="I30" s="367">
        <f>'依頼書ﾌｫｰﾑ'!H28</f>
        <v>0</v>
      </c>
      <c r="J30" s="368"/>
      <c r="K30" s="368"/>
      <c r="L30" s="369"/>
      <c r="M30" s="181">
        <f>'依頼書ﾌｫｰﾑ'!L28</f>
        <v>0</v>
      </c>
      <c r="N30" s="1"/>
      <c r="O30" s="99"/>
      <c r="P30" s="115">
        <f>'見積書'!C26</f>
        <v>0</v>
      </c>
      <c r="Q30" s="113">
        <f>'見積書'!C26</f>
        <v>0</v>
      </c>
      <c r="R30" s="114">
        <f>'見積書'!K26</f>
        <v>0</v>
      </c>
      <c r="S30" s="103">
        <f>'見積書'!K26</f>
        <v>0</v>
      </c>
    </row>
    <row r="31" spans="3:19" ht="17.25" customHeight="1" thickBot="1">
      <c r="C31" s="80" t="s">
        <v>27</v>
      </c>
      <c r="D31" s="370">
        <f>'依頼書ﾌｫｰﾑ'!C29</f>
        <v>0</v>
      </c>
      <c r="E31" s="328"/>
      <c r="F31" s="328"/>
      <c r="G31" s="328"/>
      <c r="H31" s="329"/>
      <c r="I31" s="371">
        <f>'依頼書ﾌｫｰﾑ'!H29</f>
        <v>0</v>
      </c>
      <c r="J31" s="372"/>
      <c r="K31" s="372"/>
      <c r="L31" s="373"/>
      <c r="M31" s="182">
        <f>'依頼書ﾌｫｰﾑ'!L29</f>
        <v>0</v>
      </c>
      <c r="N31" s="1"/>
      <c r="O31" s="99"/>
      <c r="P31" s="115">
        <f>'見積書'!C27</f>
        <v>0</v>
      </c>
      <c r="Q31" s="113">
        <f>'見積書'!C27</f>
        <v>0</v>
      </c>
      <c r="R31" s="114">
        <f>'見積書'!K27</f>
        <v>0</v>
      </c>
      <c r="S31" s="103">
        <f>'見積書'!K27</f>
        <v>0</v>
      </c>
    </row>
    <row r="32" spans="3:18" ht="7.5" customHeight="1" thickBot="1">
      <c r="C32" s="68"/>
      <c r="D32" s="68"/>
      <c r="E32" s="68"/>
      <c r="F32" s="68"/>
      <c r="M32" s="81"/>
      <c r="N32" s="1"/>
      <c r="P32" s="99"/>
      <c r="Q32" s="113"/>
      <c r="R32" s="114"/>
    </row>
    <row r="33" spans="1:19" ht="17.25" customHeight="1" thickBot="1">
      <c r="A33" s="1">
        <f>C33</f>
        <v>2</v>
      </c>
      <c r="C33" s="70">
        <f>'依頼書ﾌｫｰﾑ'!B31</f>
        <v>2</v>
      </c>
      <c r="D33" s="350" t="s">
        <v>53</v>
      </c>
      <c r="E33" s="351"/>
      <c r="F33" s="352"/>
      <c r="G33" s="71" t="s">
        <v>22</v>
      </c>
      <c r="H33" s="72">
        <f>'依頼書ﾌｫｰﾑ'!G31</f>
        <v>0</v>
      </c>
      <c r="I33" s="73" t="s">
        <v>23</v>
      </c>
      <c r="J33" s="74"/>
      <c r="K33" s="74"/>
      <c r="L33" s="75"/>
      <c r="M33" s="82" t="s">
        <v>24</v>
      </c>
      <c r="O33" s="236">
        <f>H33</f>
        <v>0</v>
      </c>
      <c r="P33" s="115">
        <f>'見積書'!C28</f>
        <v>0</v>
      </c>
      <c r="Q33" s="113">
        <f>'見積書'!C28</f>
        <v>0</v>
      </c>
      <c r="R33" s="114">
        <f>'見積書'!K28</f>
        <v>0</v>
      </c>
      <c r="S33" s="103">
        <f>'見積書'!K28</f>
        <v>0</v>
      </c>
    </row>
    <row r="34" spans="3:19" ht="17.25" customHeight="1">
      <c r="C34" s="339">
        <f>'依頼書ﾌｫｰﾑ'!B32</f>
        <v>0</v>
      </c>
      <c r="D34" s="340"/>
      <c r="E34" s="340"/>
      <c r="F34" s="340"/>
      <c r="G34" s="340"/>
      <c r="H34" s="341"/>
      <c r="I34" s="364">
        <f>'依頼書ﾌｫｰﾑ'!H32</f>
        <v>0</v>
      </c>
      <c r="J34" s="365"/>
      <c r="K34" s="365"/>
      <c r="L34" s="366"/>
      <c r="M34" s="181">
        <f>'依頼書ﾌｫｰﾑ'!L32</f>
        <v>0</v>
      </c>
      <c r="N34" s="1"/>
      <c r="O34" s="237">
        <f>C34</f>
        <v>0</v>
      </c>
      <c r="P34" s="115">
        <f>'見積書'!C29</f>
        <v>0</v>
      </c>
      <c r="Q34" s="113">
        <f>'見積書'!C29</f>
        <v>0</v>
      </c>
      <c r="R34" s="114">
        <f>'見積書'!K29</f>
        <v>0</v>
      </c>
      <c r="S34" s="103">
        <f>'見積書'!K29</f>
        <v>0</v>
      </c>
    </row>
    <row r="35" spans="3:19" ht="17.25" customHeight="1">
      <c r="C35" s="339"/>
      <c r="D35" s="340"/>
      <c r="E35" s="340"/>
      <c r="F35" s="340"/>
      <c r="G35" s="340"/>
      <c r="H35" s="341"/>
      <c r="I35" s="345">
        <f>'依頼書ﾌｫｰﾑ'!H33</f>
        <v>0</v>
      </c>
      <c r="J35" s="346"/>
      <c r="K35" s="346"/>
      <c r="L35" s="347"/>
      <c r="M35" s="181">
        <f>'依頼書ﾌｫｰﾑ'!L33</f>
        <v>0</v>
      </c>
      <c r="N35" s="1"/>
      <c r="O35" s="236">
        <f>D39</f>
        <v>0</v>
      </c>
      <c r="P35" s="115">
        <f>'見積書'!C30</f>
        <v>0</v>
      </c>
      <c r="Q35" s="113">
        <f>'見積書'!C30</f>
        <v>0</v>
      </c>
      <c r="R35" s="114">
        <f>'見積書'!K30</f>
        <v>0</v>
      </c>
      <c r="S35" s="103">
        <f>'見積書'!K30</f>
        <v>0</v>
      </c>
    </row>
    <row r="36" spans="3:19" ht="17.25" customHeight="1">
      <c r="C36" s="339"/>
      <c r="D36" s="340"/>
      <c r="E36" s="340"/>
      <c r="F36" s="340"/>
      <c r="G36" s="340"/>
      <c r="H36" s="341"/>
      <c r="I36" s="345">
        <f>'依頼書ﾌｫｰﾑ'!H34</f>
        <v>0</v>
      </c>
      <c r="J36" s="348"/>
      <c r="K36" s="348"/>
      <c r="L36" s="349"/>
      <c r="M36" s="181">
        <f>'依頼書ﾌｫｰﾑ'!L34</f>
        <v>0</v>
      </c>
      <c r="N36" s="1"/>
      <c r="O36" s="236">
        <f>H39</f>
        <v>0</v>
      </c>
      <c r="P36" s="115">
        <f>'見積書'!C31</f>
        <v>0</v>
      </c>
      <c r="Q36" s="113">
        <f>'見積書'!C31</f>
        <v>0</v>
      </c>
      <c r="R36" s="114">
        <f>'見積書'!K31</f>
        <v>0</v>
      </c>
      <c r="S36" s="119">
        <f>'見積書'!K31</f>
        <v>0</v>
      </c>
    </row>
    <row r="37" spans="3:19" ht="17.25" customHeight="1">
      <c r="C37" s="339"/>
      <c r="D37" s="340"/>
      <c r="E37" s="340"/>
      <c r="F37" s="340"/>
      <c r="G37" s="340"/>
      <c r="H37" s="341"/>
      <c r="I37" s="345">
        <f>'依頼書ﾌｫｰﾑ'!H35</f>
        <v>0</v>
      </c>
      <c r="J37" s="348"/>
      <c r="K37" s="348"/>
      <c r="L37" s="349"/>
      <c r="M37" s="181">
        <f>'依頼書ﾌｫｰﾑ'!L35</f>
        <v>0</v>
      </c>
      <c r="N37" s="1"/>
      <c r="O37" s="236">
        <f>D40</f>
        <v>0</v>
      </c>
      <c r="P37" s="115">
        <f>'見積書'!C32</f>
        <v>0</v>
      </c>
      <c r="Q37" s="113">
        <f>'見積書'!C32</f>
        <v>0</v>
      </c>
      <c r="R37" s="114">
        <f>'見積書'!K32</f>
        <v>0</v>
      </c>
      <c r="S37" s="119">
        <f>'見積書'!K32</f>
        <v>0</v>
      </c>
    </row>
    <row r="38" spans="3:19" ht="17.25" customHeight="1">
      <c r="C38" s="342"/>
      <c r="D38" s="343"/>
      <c r="E38" s="343"/>
      <c r="F38" s="343"/>
      <c r="G38" s="343"/>
      <c r="H38" s="344"/>
      <c r="I38" s="345">
        <f>'依頼書ﾌｫｰﾑ'!H36</f>
        <v>0</v>
      </c>
      <c r="J38" s="348"/>
      <c r="K38" s="348"/>
      <c r="L38" s="349"/>
      <c r="M38" s="181">
        <f>'依頼書ﾌｫｰﾑ'!L36</f>
        <v>0</v>
      </c>
      <c r="N38" s="1"/>
      <c r="O38" s="236"/>
      <c r="P38" s="115">
        <f>'見積書'!C33</f>
        <v>0</v>
      </c>
      <c r="Q38" s="113">
        <f>'見積書'!C33</f>
        <v>0</v>
      </c>
      <c r="R38" s="114">
        <f>'見積書'!K33</f>
        <v>0</v>
      </c>
      <c r="S38" s="119">
        <f>'見積書'!K33</f>
        <v>0</v>
      </c>
    </row>
    <row r="39" spans="3:18" ht="17.25" customHeight="1">
      <c r="C39" s="77" t="s">
        <v>25</v>
      </c>
      <c r="D39" s="327">
        <f>'依頼書ﾌｫｰﾑ'!C37</f>
        <v>0</v>
      </c>
      <c r="E39" s="327"/>
      <c r="F39" s="327"/>
      <c r="G39" s="78" t="s">
        <v>26</v>
      </c>
      <c r="H39" s="79">
        <f>'依頼書ﾌｫｰﾑ'!G37</f>
        <v>0</v>
      </c>
      <c r="I39" s="367">
        <f>'依頼書ﾌｫｰﾑ'!H37</f>
        <v>0</v>
      </c>
      <c r="J39" s="368"/>
      <c r="K39" s="368"/>
      <c r="L39" s="369"/>
      <c r="M39" s="181">
        <f>'依頼書ﾌｫｰﾑ'!L37</f>
        <v>0</v>
      </c>
      <c r="N39" s="1"/>
      <c r="O39" s="99"/>
      <c r="P39" s="99"/>
      <c r="R39" s="120"/>
    </row>
    <row r="40" spans="3:18" ht="17.25" customHeight="1" thickBot="1">
      <c r="C40" s="80" t="s">
        <v>27</v>
      </c>
      <c r="D40" s="370">
        <f>'依頼書ﾌｫｰﾑ'!C38</f>
        <v>0</v>
      </c>
      <c r="E40" s="328"/>
      <c r="F40" s="328"/>
      <c r="G40" s="328"/>
      <c r="H40" s="329"/>
      <c r="I40" s="371">
        <f>'依頼書ﾌｫｰﾑ'!H38</f>
        <v>0</v>
      </c>
      <c r="J40" s="372"/>
      <c r="K40" s="372"/>
      <c r="L40" s="373"/>
      <c r="M40" s="182">
        <f>'依頼書ﾌｫｰﾑ'!L38</f>
        <v>0</v>
      </c>
      <c r="N40" s="1"/>
      <c r="O40" s="99"/>
      <c r="Q40" s="121"/>
      <c r="R40" s="120"/>
    </row>
    <row r="41" spans="3:18" ht="7.5" customHeight="1" thickBot="1">
      <c r="C41" s="68"/>
      <c r="D41" s="68"/>
      <c r="E41" s="68"/>
      <c r="F41" s="68"/>
      <c r="M41" s="81"/>
      <c r="N41" s="1"/>
      <c r="R41" s="122"/>
    </row>
    <row r="42" spans="1:15" ht="17.25" customHeight="1" thickBot="1">
      <c r="A42" s="1">
        <f>C42</f>
        <v>3</v>
      </c>
      <c r="C42" s="70">
        <f>'依頼書ﾌｫｰﾑ'!B40</f>
        <v>3</v>
      </c>
      <c r="D42" s="350" t="s">
        <v>53</v>
      </c>
      <c r="E42" s="351"/>
      <c r="F42" s="352"/>
      <c r="G42" s="71" t="s">
        <v>22</v>
      </c>
      <c r="H42" s="72">
        <f>'依頼書ﾌｫｰﾑ'!G40</f>
        <v>0</v>
      </c>
      <c r="I42" s="73" t="s">
        <v>23</v>
      </c>
      <c r="J42" s="74"/>
      <c r="K42" s="74"/>
      <c r="L42" s="75"/>
      <c r="M42" s="82" t="s">
        <v>24</v>
      </c>
      <c r="O42" s="236">
        <f>H42</f>
        <v>0</v>
      </c>
    </row>
    <row r="43" spans="3:15" ht="17.25" customHeight="1">
      <c r="C43" s="339">
        <f>'依頼書ﾌｫｰﾑ'!B41</f>
        <v>0</v>
      </c>
      <c r="D43" s="340"/>
      <c r="E43" s="340"/>
      <c r="F43" s="340"/>
      <c r="G43" s="340"/>
      <c r="H43" s="341"/>
      <c r="I43" s="364">
        <f>'依頼書ﾌｫｰﾑ'!H41</f>
        <v>0</v>
      </c>
      <c r="J43" s="365"/>
      <c r="K43" s="365"/>
      <c r="L43" s="366"/>
      <c r="M43" s="181">
        <f>'依頼書ﾌｫｰﾑ'!L41</f>
        <v>0</v>
      </c>
      <c r="N43" s="1"/>
      <c r="O43" s="237">
        <f>C43</f>
        <v>0</v>
      </c>
    </row>
    <row r="44" spans="3:15" ht="17.25" customHeight="1">
      <c r="C44" s="339"/>
      <c r="D44" s="340"/>
      <c r="E44" s="340"/>
      <c r="F44" s="340"/>
      <c r="G44" s="340"/>
      <c r="H44" s="341"/>
      <c r="I44" s="345">
        <f>'依頼書ﾌｫｰﾑ'!H42</f>
        <v>0</v>
      </c>
      <c r="J44" s="346"/>
      <c r="K44" s="346"/>
      <c r="L44" s="347"/>
      <c r="M44" s="181">
        <f>'依頼書ﾌｫｰﾑ'!L42</f>
        <v>0</v>
      </c>
      <c r="N44" s="1"/>
      <c r="O44" s="236">
        <f>D48</f>
        <v>0</v>
      </c>
    </row>
    <row r="45" spans="3:15" ht="17.25" customHeight="1">
      <c r="C45" s="339"/>
      <c r="D45" s="340"/>
      <c r="E45" s="340"/>
      <c r="F45" s="340"/>
      <c r="G45" s="340"/>
      <c r="H45" s="341"/>
      <c r="I45" s="345">
        <f>'依頼書ﾌｫｰﾑ'!H43</f>
        <v>0</v>
      </c>
      <c r="J45" s="348"/>
      <c r="K45" s="348"/>
      <c r="L45" s="349"/>
      <c r="M45" s="181">
        <f>'依頼書ﾌｫｰﾑ'!L43</f>
        <v>0</v>
      </c>
      <c r="N45" s="1"/>
      <c r="O45" s="236">
        <f>H48</f>
        <v>0</v>
      </c>
    </row>
    <row r="46" spans="3:15" ht="17.25" customHeight="1">
      <c r="C46" s="339"/>
      <c r="D46" s="340"/>
      <c r="E46" s="340"/>
      <c r="F46" s="340"/>
      <c r="G46" s="340"/>
      <c r="H46" s="341"/>
      <c r="I46" s="345">
        <f>'依頼書ﾌｫｰﾑ'!H44</f>
        <v>0</v>
      </c>
      <c r="J46" s="348"/>
      <c r="K46" s="348"/>
      <c r="L46" s="349"/>
      <c r="M46" s="181">
        <f>'依頼書ﾌｫｰﾑ'!L44</f>
        <v>0</v>
      </c>
      <c r="N46" s="1"/>
      <c r="O46" s="236">
        <f>D49</f>
        <v>0</v>
      </c>
    </row>
    <row r="47" spans="3:15" ht="17.25" customHeight="1">
      <c r="C47" s="342"/>
      <c r="D47" s="343"/>
      <c r="E47" s="343"/>
      <c r="F47" s="343"/>
      <c r="G47" s="343"/>
      <c r="H47" s="344"/>
      <c r="I47" s="345">
        <f>'依頼書ﾌｫｰﾑ'!H45</f>
        <v>0</v>
      </c>
      <c r="J47" s="348"/>
      <c r="K47" s="348"/>
      <c r="L47" s="349"/>
      <c r="M47" s="181">
        <f>'依頼書ﾌｫｰﾑ'!L45</f>
        <v>0</v>
      </c>
      <c r="N47" s="1"/>
      <c r="O47" s="236"/>
    </row>
    <row r="48" spans="3:15" ht="17.25" customHeight="1">
      <c r="C48" s="77" t="s">
        <v>25</v>
      </c>
      <c r="D48" s="327">
        <f>'依頼書ﾌｫｰﾑ'!C46</f>
        <v>0</v>
      </c>
      <c r="E48" s="327"/>
      <c r="F48" s="327"/>
      <c r="G48" s="78" t="s">
        <v>26</v>
      </c>
      <c r="H48" s="79">
        <f>'依頼書ﾌｫｰﾑ'!G46</f>
        <v>0</v>
      </c>
      <c r="I48" s="367">
        <f>'依頼書ﾌｫｰﾑ'!H46</f>
        <v>0</v>
      </c>
      <c r="J48" s="368"/>
      <c r="K48" s="368"/>
      <c r="L48" s="369"/>
      <c r="M48" s="181">
        <f>'依頼書ﾌｫｰﾑ'!L46</f>
        <v>0</v>
      </c>
      <c r="N48" s="1"/>
      <c r="O48" s="99"/>
    </row>
    <row r="49" spans="3:15" ht="17.25" customHeight="1" thickBot="1">
      <c r="C49" s="80" t="s">
        <v>27</v>
      </c>
      <c r="D49" s="370">
        <f>'依頼書ﾌｫｰﾑ'!C47</f>
        <v>0</v>
      </c>
      <c r="E49" s="328"/>
      <c r="F49" s="328"/>
      <c r="G49" s="328"/>
      <c r="H49" s="329"/>
      <c r="I49" s="371">
        <f>'依頼書ﾌｫｰﾑ'!H47</f>
        <v>0</v>
      </c>
      <c r="J49" s="372"/>
      <c r="K49" s="372"/>
      <c r="L49" s="373"/>
      <c r="M49" s="182">
        <f>'依頼書ﾌｫｰﾑ'!L47</f>
        <v>0</v>
      </c>
      <c r="N49" s="1"/>
      <c r="O49" s="99"/>
    </row>
    <row r="50" spans="3:15" ht="15" customHeight="1" thickBot="1">
      <c r="C50" s="83" t="s">
        <v>28</v>
      </c>
      <c r="D50" s="83"/>
      <c r="E50" s="83"/>
      <c r="F50" s="83"/>
      <c r="G50" s="83"/>
      <c r="K50" s="84"/>
      <c r="L50" s="85" t="s">
        <v>29</v>
      </c>
      <c r="M50" s="183">
        <f>SUM(M25:M49)</f>
        <v>0</v>
      </c>
      <c r="N50" s="1"/>
      <c r="O50" s="99"/>
    </row>
    <row r="51" spans="3:15" ht="15" customHeight="1" hidden="1">
      <c r="C51" s="83"/>
      <c r="D51" s="83"/>
      <c r="E51" s="83"/>
      <c r="F51" s="83"/>
      <c r="G51" s="83"/>
      <c r="N51" s="1"/>
      <c r="O51" s="126"/>
    </row>
    <row r="52" spans="11:15" ht="15" customHeight="1" hidden="1">
      <c r="K52" s="2"/>
      <c r="L52" s="2"/>
      <c r="M52" s="2"/>
      <c r="N52" s="124"/>
      <c r="O52" s="99"/>
    </row>
    <row r="53" spans="11:15" ht="15" customHeight="1">
      <c r="K53" s="2"/>
      <c r="L53" s="2"/>
      <c r="M53" s="2"/>
      <c r="N53" s="1"/>
      <c r="O53" s="99"/>
    </row>
  </sheetData>
  <sheetProtection/>
  <mergeCells count="39">
    <mergeCell ref="D48:F48"/>
    <mergeCell ref="I48:L48"/>
    <mergeCell ref="D49:H49"/>
    <mergeCell ref="I49:L49"/>
    <mergeCell ref="K7:L7"/>
    <mergeCell ref="I25:L25"/>
    <mergeCell ref="I26:L26"/>
    <mergeCell ref="I27:L27"/>
    <mergeCell ref="C43:H47"/>
    <mergeCell ref="I43:L43"/>
    <mergeCell ref="I44:L44"/>
    <mergeCell ref="I45:L45"/>
    <mergeCell ref="I46:L46"/>
    <mergeCell ref="I47:L47"/>
    <mergeCell ref="D42:F42"/>
    <mergeCell ref="D30:F30"/>
    <mergeCell ref="D39:F39"/>
    <mergeCell ref="I39:L39"/>
    <mergeCell ref="D40:H40"/>
    <mergeCell ref="I40:L40"/>
    <mergeCell ref="I28:L28"/>
    <mergeCell ref="I29:L29"/>
    <mergeCell ref="I30:L30"/>
    <mergeCell ref="D31:H31"/>
    <mergeCell ref="I31:L31"/>
    <mergeCell ref="D33:F33"/>
    <mergeCell ref="C34:H38"/>
    <mergeCell ref="I34:L34"/>
    <mergeCell ref="I35:L35"/>
    <mergeCell ref="I36:L36"/>
    <mergeCell ref="I37:L37"/>
    <mergeCell ref="I38:L38"/>
    <mergeCell ref="C8:H9"/>
    <mergeCell ref="D19:H19"/>
    <mergeCell ref="C20:H22"/>
    <mergeCell ref="D24:F24"/>
    <mergeCell ref="C25:H29"/>
    <mergeCell ref="C10:H10"/>
    <mergeCell ref="C11:H11"/>
  </mergeCells>
  <conditionalFormatting sqref="P36:Q38 P39 Q40">
    <cfRule type="uniqueValues" priority="3" dxfId="42">
      <formula>AND(COUNTIF($P$36:$Q$38,P36)+COUNTIF($P$39:$P$39,P36)+COUNTIF($Q$40:$Q$40,P36)=1,NOT(ISBLANK(P36)))</formula>
    </cfRule>
  </conditionalFormatting>
  <conditionalFormatting sqref="R23:S39">
    <cfRule type="uniqueValues" priority="4" dxfId="42">
      <formula>AND(COUNTIF($R$23:$S$39,R23)=1,NOT(ISBLANK(R23)))</formula>
    </cfRule>
  </conditionalFormatting>
  <conditionalFormatting sqref="P23:T35">
    <cfRule type="uniqueValues" priority="2" dxfId="43">
      <formula>AND(COUNTIF($P$23:$T$35,P23)=1,NOT(ISBLANK(P23)))</formula>
    </cfRule>
  </conditionalFormatting>
  <conditionalFormatting sqref="P36:S38">
    <cfRule type="uniqueValues" priority="1" dxfId="43">
      <formula>AND(COUNTIF($P$36:$S$38,P36)=1,NOT(ISBLANK(P36)))</formula>
    </cfRule>
  </conditionalFormatting>
  <conditionalFormatting sqref="P19:Q19">
    <cfRule type="uniqueValues" priority="5" dxfId="43">
      <formula>AND(COUNTIF($P$19:$Q$19,P19)=1,NOT(ISBLANK(P19)))</formula>
    </cfRule>
    <cfRule type="uniqueValues" priority="6" dxfId="42">
      <formula>AND(COUNTIF($P$19:$Q$19,P19)=1,NOT(ISBLANK(P19)))</formula>
    </cfRule>
  </conditionalFormatting>
  <printOptions horizontalCentered="1"/>
  <pageMargins left="0.1968503937007874" right="0.1968503937007874" top="0.1968503937007874"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R164"/>
  <sheetViews>
    <sheetView view="pageBreakPreview" zoomScaleSheetLayoutView="100" zoomScalePageLayoutView="0" workbookViewId="0" topLeftCell="A40">
      <selection activeCell="H19" sqref="H19:K19"/>
    </sheetView>
  </sheetViews>
  <sheetFormatPr defaultColWidth="9.25390625" defaultRowHeight="13.5"/>
  <cols>
    <col min="1" max="1" width="0.74609375" style="1" customWidth="1"/>
    <col min="2" max="2" width="9.25390625" style="1" customWidth="1"/>
    <col min="3" max="3" width="2.25390625" style="1" customWidth="1"/>
    <col min="4" max="4" width="8.50390625" style="1" customWidth="1"/>
    <col min="5" max="5" width="6.875" style="1" customWidth="1"/>
    <col min="6" max="6" width="9.375" style="1" customWidth="1"/>
    <col min="7" max="7" width="9.25390625" style="1" customWidth="1"/>
    <col min="8" max="8" width="9.375" style="1" customWidth="1"/>
    <col min="9" max="9" width="14.25390625" style="1" customWidth="1"/>
    <col min="10" max="10" width="9.25390625" style="1" customWidth="1"/>
    <col min="11" max="11" width="9.875" style="1" customWidth="1"/>
    <col min="12" max="12" width="9.25390625" style="1" customWidth="1"/>
    <col min="13" max="13" width="3.125" style="11" customWidth="1"/>
    <col min="14" max="14" width="5.00390625" style="96" hidden="1" customWidth="1"/>
    <col min="15" max="15" width="15.625" style="1" customWidth="1"/>
    <col min="16" max="16" width="31.75390625" style="1" customWidth="1"/>
    <col min="17" max="17" width="7.125" style="90" customWidth="1"/>
    <col min="18" max="18" width="14.625" style="1" customWidth="1"/>
    <col min="19" max="25" width="7.125" style="1" customWidth="1"/>
    <col min="26" max="26" width="6.875" style="1" customWidth="1"/>
    <col min="27" max="254" width="7.125" style="1" customWidth="1"/>
    <col min="255" max="255" width="0.74609375" style="1" customWidth="1"/>
    <col min="256" max="16384" width="9.25390625" style="1" customWidth="1"/>
  </cols>
  <sheetData>
    <row r="1" spans="2:14" ht="22.5" customHeight="1">
      <c r="B1" s="86" t="s">
        <v>31</v>
      </c>
      <c r="C1" s="383">
        <v>123344</v>
      </c>
      <c r="D1" s="384"/>
      <c r="E1" s="385"/>
      <c r="F1" s="86" t="s">
        <v>32</v>
      </c>
      <c r="G1" s="406">
        <v>43983</v>
      </c>
      <c r="H1" s="407"/>
      <c r="I1" s="220" t="s">
        <v>33</v>
      </c>
      <c r="J1" s="323">
        <v>44013</v>
      </c>
      <c r="K1" s="221" t="s">
        <v>34</v>
      </c>
      <c r="L1" s="324">
        <v>44044</v>
      </c>
      <c r="M1" s="88"/>
      <c r="N1" s="89"/>
    </row>
    <row r="2" spans="2:14" ht="12.75" customHeight="1">
      <c r="B2" s="2"/>
      <c r="C2" s="2"/>
      <c r="D2" s="2"/>
      <c r="E2" s="2"/>
      <c r="F2" s="2"/>
      <c r="G2" s="2"/>
      <c r="H2" s="2"/>
      <c r="I2" s="2"/>
      <c r="J2" s="2"/>
      <c r="K2" s="2"/>
      <c r="L2" s="2"/>
      <c r="M2" s="47"/>
      <c r="N2" s="91"/>
    </row>
    <row r="3" spans="2:14" ht="12.75" customHeight="1">
      <c r="B3" s="2"/>
      <c r="C3" s="2"/>
      <c r="D3" s="2"/>
      <c r="E3" s="2"/>
      <c r="F3" s="2"/>
      <c r="G3" s="2"/>
      <c r="H3" s="2"/>
      <c r="I3" s="2"/>
      <c r="J3" s="2"/>
      <c r="K3" s="2"/>
      <c r="L3" s="2"/>
      <c r="M3" s="47"/>
      <c r="N3" s="91"/>
    </row>
    <row r="4" spans="2:17" s="4" customFormat="1" ht="29.25" customHeight="1">
      <c r="B4" s="5"/>
      <c r="C4" s="5"/>
      <c r="D4" s="5"/>
      <c r="E4" s="548" t="s">
        <v>161</v>
      </c>
      <c r="F4" s="548"/>
      <c r="G4" s="548"/>
      <c r="H4" s="548"/>
      <c r="I4" s="548"/>
      <c r="J4" s="5"/>
      <c r="K4" s="5"/>
      <c r="L4" s="5"/>
      <c r="M4" s="3"/>
      <c r="N4" s="92"/>
      <c r="Q4" s="93"/>
    </row>
    <row r="5" spans="2:14" ht="5.25" customHeight="1">
      <c r="B5" s="180"/>
      <c r="C5" s="180"/>
      <c r="D5" s="180"/>
      <c r="E5" s="180"/>
      <c r="F5" s="180"/>
      <c r="G5" s="180"/>
      <c r="H5" s="180"/>
      <c r="I5" s="180"/>
      <c r="J5" s="180"/>
      <c r="K5" s="180"/>
      <c r="L5" s="180"/>
      <c r="M5" s="6"/>
      <c r="N5" s="94"/>
    </row>
    <row r="6" spans="2:14" ht="3.75" customHeight="1">
      <c r="B6" s="9"/>
      <c r="C6" s="9"/>
      <c r="D6" s="9"/>
      <c r="E6" s="9"/>
      <c r="F6" s="9"/>
      <c r="G6" s="9"/>
      <c r="H6" s="9"/>
      <c r="I6" s="9"/>
      <c r="J6" s="9"/>
      <c r="K6" s="9"/>
      <c r="L6" s="9"/>
      <c r="M6" s="8"/>
      <c r="N6" s="95"/>
    </row>
    <row r="7" spans="2:14" ht="1.5" customHeight="1">
      <c r="B7" s="180"/>
      <c r="C7" s="180"/>
      <c r="D7" s="180"/>
      <c r="E7" s="180"/>
      <c r="F7" s="180"/>
      <c r="G7" s="180"/>
      <c r="H7" s="180"/>
      <c r="I7" s="180"/>
      <c r="J7" s="180"/>
      <c r="K7" s="180"/>
      <c r="L7" s="180"/>
      <c r="M7" s="10"/>
      <c r="N7" s="94"/>
    </row>
    <row r="8" ht="14.25" customHeight="1">
      <c r="M8" s="8"/>
    </row>
    <row r="9" spans="2:14" ht="14.25">
      <c r="B9" s="432" t="s">
        <v>125</v>
      </c>
      <c r="C9" s="432"/>
      <c r="D9" s="432"/>
      <c r="E9" s="432"/>
      <c r="F9" s="432"/>
      <c r="G9" s="432"/>
      <c r="H9" s="432"/>
      <c r="I9" s="432"/>
      <c r="J9" s="432"/>
      <c r="K9" s="432"/>
      <c r="L9" s="432"/>
      <c r="N9" s="97"/>
    </row>
    <row r="10" spans="2:13" ht="14.25">
      <c r="B10" s="432"/>
      <c r="C10" s="432"/>
      <c r="D10" s="432"/>
      <c r="E10" s="432"/>
      <c r="F10" s="432"/>
      <c r="G10" s="432"/>
      <c r="H10" s="432"/>
      <c r="I10" s="432"/>
      <c r="J10" s="432"/>
      <c r="K10" s="432"/>
      <c r="L10" s="432"/>
      <c r="M10" s="88"/>
    </row>
    <row r="11" spans="3:6" ht="15" thickBot="1">
      <c r="C11" s="306"/>
      <c r="D11" s="306"/>
      <c r="E11" s="306"/>
      <c r="F11" s="306"/>
    </row>
    <row r="12" spans="2:14" ht="21.75" customHeight="1">
      <c r="B12" s="297" t="s">
        <v>38</v>
      </c>
      <c r="C12" s="433"/>
      <c r="D12" s="434"/>
      <c r="E12" s="435"/>
      <c r="F12" s="307" t="s">
        <v>39</v>
      </c>
      <c r="G12" s="436"/>
      <c r="H12" s="437"/>
      <c r="I12" s="437"/>
      <c r="J12" s="437"/>
      <c r="K12" s="437"/>
      <c r="L12" s="438"/>
      <c r="M12" s="11" t="s">
        <v>40</v>
      </c>
      <c r="N12" s="98"/>
    </row>
    <row r="13" spans="2:14" ht="21.75" customHeight="1">
      <c r="B13" s="298" t="s">
        <v>158</v>
      </c>
      <c r="C13" s="299" t="s">
        <v>41</v>
      </c>
      <c r="D13" s="300" t="s">
        <v>42</v>
      </c>
      <c r="E13" s="439"/>
      <c r="F13" s="439"/>
      <c r="G13" s="439"/>
      <c r="H13" s="439"/>
      <c r="I13" s="439"/>
      <c r="J13" s="439"/>
      <c r="K13" s="439"/>
      <c r="L13" s="440"/>
      <c r="M13" s="1"/>
      <c r="N13" s="99">
        <f>E13</f>
        <v>0</v>
      </c>
    </row>
    <row r="14" spans="2:14" ht="12" customHeight="1">
      <c r="B14" s="101" t="s">
        <v>43</v>
      </c>
      <c r="C14" s="441"/>
      <c r="D14" s="442"/>
      <c r="E14" s="442"/>
      <c r="F14" s="442"/>
      <c r="G14" s="443"/>
      <c r="H14" s="301" t="s">
        <v>43</v>
      </c>
      <c r="I14" s="303"/>
      <c r="J14" s="288" t="s">
        <v>43</v>
      </c>
      <c r="K14" s="441"/>
      <c r="L14" s="444"/>
      <c r="M14" s="1"/>
      <c r="N14" s="99"/>
    </row>
    <row r="15" spans="2:14" ht="30.75" customHeight="1">
      <c r="B15" s="292" t="s">
        <v>159</v>
      </c>
      <c r="C15" s="386"/>
      <c r="D15" s="387"/>
      <c r="E15" s="387"/>
      <c r="F15" s="387"/>
      <c r="G15" s="388"/>
      <c r="H15" s="305" t="s">
        <v>149</v>
      </c>
      <c r="I15" s="304"/>
      <c r="J15" s="291" t="s">
        <v>160</v>
      </c>
      <c r="K15" s="386"/>
      <c r="L15" s="417"/>
      <c r="M15" s="1"/>
      <c r="N15" s="99">
        <f>C15</f>
        <v>0</v>
      </c>
    </row>
    <row r="16" spans="2:14" ht="21.75" customHeight="1" thickBot="1">
      <c r="B16" s="102" t="s">
        <v>126</v>
      </c>
      <c r="C16" s="418"/>
      <c r="D16" s="419"/>
      <c r="E16" s="419"/>
      <c r="F16" s="419"/>
      <c r="G16" s="420"/>
      <c r="H16" s="302" t="s">
        <v>44</v>
      </c>
      <c r="I16" s="421"/>
      <c r="J16" s="421"/>
      <c r="K16" s="421"/>
      <c r="L16" s="422"/>
      <c r="M16" s="1"/>
      <c r="N16" s="99">
        <f>I15</f>
        <v>0</v>
      </c>
    </row>
    <row r="17" spans="2:14" ht="17.25" customHeight="1">
      <c r="B17" s="48" t="s">
        <v>18</v>
      </c>
      <c r="C17" s="363" t="s">
        <v>19</v>
      </c>
      <c r="D17" s="363"/>
      <c r="E17" s="363"/>
      <c r="F17" s="363"/>
      <c r="G17" s="363"/>
      <c r="H17" s="309" t="s">
        <v>20</v>
      </c>
      <c r="I17" s="310"/>
      <c r="J17" s="311"/>
      <c r="K17" s="312"/>
      <c r="L17" s="313"/>
      <c r="M17" s="1"/>
      <c r="N17" s="99">
        <f>K15</f>
        <v>0</v>
      </c>
    </row>
    <row r="18" spans="2:16" ht="21.75" customHeight="1">
      <c r="B18" s="423"/>
      <c r="C18" s="424"/>
      <c r="D18" s="424"/>
      <c r="E18" s="424"/>
      <c r="F18" s="424"/>
      <c r="G18" s="425"/>
      <c r="H18" s="429" t="s">
        <v>145</v>
      </c>
      <c r="I18" s="430"/>
      <c r="J18" s="430"/>
      <c r="K18" s="431"/>
      <c r="L18" s="308"/>
      <c r="M18" s="1"/>
      <c r="N18" s="99">
        <f>MATCH("1頁",N:N,1)</f>
        <v>47</v>
      </c>
      <c r="O18" s="115"/>
      <c r="P18" s="104"/>
    </row>
    <row r="19" spans="2:17" ht="21.75" customHeight="1">
      <c r="B19" s="423"/>
      <c r="C19" s="424"/>
      <c r="D19" s="424"/>
      <c r="E19" s="424"/>
      <c r="F19" s="424"/>
      <c r="G19" s="425"/>
      <c r="H19" s="377" t="s">
        <v>48</v>
      </c>
      <c r="I19" s="378"/>
      <c r="J19" s="378"/>
      <c r="K19" s="379"/>
      <c r="L19" s="105"/>
      <c r="M19" s="1"/>
      <c r="N19" s="106">
        <f>MATCH("2頁",N:N,1)</f>
        <v>103</v>
      </c>
      <c r="O19" s="99"/>
      <c r="Q19" s="107"/>
    </row>
    <row r="20" spans="2:15" ht="21.75" customHeight="1" thickBot="1">
      <c r="B20" s="426"/>
      <c r="C20" s="427"/>
      <c r="D20" s="427"/>
      <c r="E20" s="427"/>
      <c r="F20" s="427"/>
      <c r="G20" s="428"/>
      <c r="H20" s="380" t="s">
        <v>146</v>
      </c>
      <c r="I20" s="381"/>
      <c r="J20" s="381"/>
      <c r="K20" s="382"/>
      <c r="L20" s="108"/>
      <c r="M20" s="62"/>
      <c r="N20" s="106">
        <f>MATCH("3頁",N:N,1)</f>
        <v>157</v>
      </c>
      <c r="O20" s="99"/>
    </row>
    <row r="21" spans="2:17" ht="15.75" customHeight="1" thickBot="1">
      <c r="B21" s="68"/>
      <c r="C21" s="68"/>
      <c r="D21" s="68"/>
      <c r="E21" s="68"/>
      <c r="K21" s="69"/>
      <c r="L21" s="109">
        <f>IF('見積書'!J1="","","見積書№"&amp;'見積書'!J1)</f>
      </c>
      <c r="M21" s="62"/>
      <c r="N21" s="106" t="str">
        <f>IF(N18=48,"","1頁目確認")</f>
        <v>1頁目確認</v>
      </c>
      <c r="O21" s="103"/>
      <c r="Q21" s="110"/>
    </row>
    <row r="22" spans="2:18" ht="17.25" customHeight="1">
      <c r="B22" s="314">
        <v>1</v>
      </c>
      <c r="C22" s="393" t="s">
        <v>53</v>
      </c>
      <c r="D22" s="394"/>
      <c r="E22" s="408"/>
      <c r="F22" s="315" t="s">
        <v>22</v>
      </c>
      <c r="G22" s="315"/>
      <c r="H22" s="73" t="s">
        <v>136</v>
      </c>
      <c r="I22" s="74"/>
      <c r="J22" s="74"/>
      <c r="K22" s="75"/>
      <c r="L22" s="76" t="s">
        <v>24</v>
      </c>
      <c r="M22" s="62"/>
      <c r="N22" s="96" t="str">
        <f>IF(N19=102,"","2頁目確認")</f>
        <v>2頁目確認</v>
      </c>
      <c r="O22" s="112"/>
      <c r="P22" s="113"/>
      <c r="Q22" s="114"/>
      <c r="R22" s="103"/>
    </row>
    <row r="23" spans="2:18" ht="17.25" customHeight="1">
      <c r="B23" s="409"/>
      <c r="C23" s="410"/>
      <c r="D23" s="410"/>
      <c r="E23" s="410"/>
      <c r="F23" s="411"/>
      <c r="G23" s="412"/>
      <c r="H23" s="403"/>
      <c r="I23" s="404"/>
      <c r="J23" s="404"/>
      <c r="K23" s="405"/>
      <c r="L23" s="184"/>
      <c r="N23" s="99" t="str">
        <f>IF(N20=153,"","3頁目確認")</f>
        <v>3頁目確認</v>
      </c>
      <c r="O23" s="115"/>
      <c r="P23" s="113"/>
      <c r="Q23" s="114"/>
      <c r="R23" s="103"/>
    </row>
    <row r="24" spans="2:18" ht="17.25" customHeight="1">
      <c r="B24" s="396"/>
      <c r="C24" s="410"/>
      <c r="D24" s="410"/>
      <c r="E24" s="410"/>
      <c r="F24" s="410"/>
      <c r="G24" s="398"/>
      <c r="H24" s="414"/>
      <c r="I24" s="415"/>
      <c r="J24" s="415"/>
      <c r="K24" s="416"/>
      <c r="L24" s="184"/>
      <c r="M24" s="1"/>
      <c r="N24" s="99">
        <f>C28</f>
      </c>
      <c r="O24" s="115"/>
      <c r="P24" s="113"/>
      <c r="Q24" s="114"/>
      <c r="R24" s="103"/>
    </row>
    <row r="25" spans="2:18" ht="17.25" customHeight="1">
      <c r="B25" s="396"/>
      <c r="C25" s="410"/>
      <c r="D25" s="410"/>
      <c r="E25" s="410"/>
      <c r="F25" s="410"/>
      <c r="G25" s="398"/>
      <c r="H25" s="414"/>
      <c r="I25" s="415"/>
      <c r="J25" s="415"/>
      <c r="K25" s="416"/>
      <c r="L25" s="184"/>
      <c r="M25" s="1"/>
      <c r="N25" s="99">
        <f>G28</f>
        <v>0</v>
      </c>
      <c r="O25" s="115"/>
      <c r="P25" s="113"/>
      <c r="Q25" s="114"/>
      <c r="R25" s="103"/>
    </row>
    <row r="26" spans="2:18" ht="17.25" customHeight="1">
      <c r="B26" s="396"/>
      <c r="C26" s="410"/>
      <c r="D26" s="410"/>
      <c r="E26" s="410"/>
      <c r="F26" s="410"/>
      <c r="G26" s="398"/>
      <c r="H26" s="414"/>
      <c r="I26" s="415"/>
      <c r="J26" s="415"/>
      <c r="K26" s="416"/>
      <c r="L26" s="184"/>
      <c r="M26" s="1"/>
      <c r="N26" s="99">
        <f>C29</f>
        <v>0</v>
      </c>
      <c r="O26" s="115"/>
      <c r="P26" s="113"/>
      <c r="Q26" s="114"/>
      <c r="R26" s="103"/>
    </row>
    <row r="27" spans="2:18" ht="17.25" customHeight="1">
      <c r="B27" s="399"/>
      <c r="C27" s="400"/>
      <c r="D27" s="400"/>
      <c r="E27" s="400"/>
      <c r="F27" s="400"/>
      <c r="G27" s="401"/>
      <c r="H27" s="414"/>
      <c r="I27" s="415"/>
      <c r="J27" s="415"/>
      <c r="K27" s="416"/>
      <c r="L27" s="184"/>
      <c r="M27" s="1"/>
      <c r="N27" s="99"/>
      <c r="O27" s="115"/>
      <c r="P27" s="113"/>
      <c r="Q27" s="114"/>
      <c r="R27" s="103"/>
    </row>
    <row r="28" spans="2:18" ht="17.25" customHeight="1">
      <c r="B28" s="77" t="s">
        <v>25</v>
      </c>
      <c r="C28" s="413" t="s">
        <v>54</v>
      </c>
      <c r="D28" s="402"/>
      <c r="E28" s="402"/>
      <c r="F28" s="78" t="s">
        <v>26</v>
      </c>
      <c r="G28" s="116"/>
      <c r="H28" s="414"/>
      <c r="I28" s="415"/>
      <c r="J28" s="415"/>
      <c r="K28" s="416"/>
      <c r="L28" s="184"/>
      <c r="M28" s="1"/>
      <c r="N28" s="99"/>
      <c r="O28" s="115"/>
      <c r="P28" s="113"/>
      <c r="Q28" s="114"/>
      <c r="R28" s="103"/>
    </row>
    <row r="29" spans="2:18" ht="17.25" customHeight="1" thickBot="1">
      <c r="B29" s="117" t="s">
        <v>27</v>
      </c>
      <c r="C29" s="391"/>
      <c r="D29" s="391"/>
      <c r="E29" s="391"/>
      <c r="F29" s="391"/>
      <c r="G29" s="392"/>
      <c r="H29" s="374"/>
      <c r="I29" s="375"/>
      <c r="J29" s="375"/>
      <c r="K29" s="376"/>
      <c r="L29" s="191"/>
      <c r="M29" s="1"/>
      <c r="N29" s="99"/>
      <c r="O29" s="115"/>
      <c r="P29" s="113"/>
      <c r="Q29" s="114"/>
      <c r="R29" s="103"/>
    </row>
    <row r="30" spans="2:18" ht="7.5" customHeight="1" thickBot="1">
      <c r="B30" s="68"/>
      <c r="C30" s="68"/>
      <c r="D30" s="68"/>
      <c r="E30" s="68"/>
      <c r="M30" s="1"/>
      <c r="N30" s="99"/>
      <c r="O30" s="115"/>
      <c r="P30" s="113"/>
      <c r="Q30" s="114"/>
      <c r="R30" s="103"/>
    </row>
    <row r="31" spans="2:17" ht="17.25" customHeight="1" thickBot="1">
      <c r="B31" s="118">
        <f>+B22+1</f>
        <v>2</v>
      </c>
      <c r="C31" s="393" t="s">
        <v>53</v>
      </c>
      <c r="D31" s="394"/>
      <c r="E31" s="395"/>
      <c r="F31" s="71" t="s">
        <v>22</v>
      </c>
      <c r="G31" s="111"/>
      <c r="H31" s="73" t="s">
        <v>136</v>
      </c>
      <c r="I31" s="74"/>
      <c r="J31" s="74"/>
      <c r="K31" s="75"/>
      <c r="L31" s="76" t="s">
        <v>24</v>
      </c>
      <c r="M31" s="1"/>
      <c r="O31" s="99"/>
      <c r="P31" s="113"/>
      <c r="Q31" s="114"/>
    </row>
    <row r="32" spans="2:18" ht="17.25" customHeight="1">
      <c r="B32" s="396"/>
      <c r="C32" s="397"/>
      <c r="D32" s="397"/>
      <c r="E32" s="397"/>
      <c r="F32" s="397"/>
      <c r="G32" s="398"/>
      <c r="H32" s="403"/>
      <c r="I32" s="404"/>
      <c r="J32" s="404"/>
      <c r="K32" s="405"/>
      <c r="L32" s="184"/>
      <c r="N32" s="99">
        <f>B32</f>
        <v>0</v>
      </c>
      <c r="O32" s="115"/>
      <c r="P32" s="113"/>
      <c r="Q32" s="114"/>
      <c r="R32" s="103"/>
    </row>
    <row r="33" spans="2:18" ht="17.25" customHeight="1">
      <c r="B33" s="396"/>
      <c r="C33" s="397"/>
      <c r="D33" s="397"/>
      <c r="E33" s="397"/>
      <c r="F33" s="397"/>
      <c r="G33" s="398"/>
      <c r="H33" s="414"/>
      <c r="I33" s="415"/>
      <c r="J33" s="415"/>
      <c r="K33" s="416"/>
      <c r="L33" s="184"/>
      <c r="M33" s="1"/>
      <c r="N33" s="99">
        <f>C37</f>
        <v>0</v>
      </c>
      <c r="O33" s="115"/>
      <c r="P33" s="113"/>
      <c r="Q33" s="114"/>
      <c r="R33" s="103"/>
    </row>
    <row r="34" spans="2:18" ht="17.25" customHeight="1">
      <c r="B34" s="396"/>
      <c r="C34" s="397"/>
      <c r="D34" s="397"/>
      <c r="E34" s="397"/>
      <c r="F34" s="397"/>
      <c r="G34" s="398"/>
      <c r="H34" s="414"/>
      <c r="I34" s="415"/>
      <c r="J34" s="415"/>
      <c r="K34" s="416"/>
      <c r="L34" s="184"/>
      <c r="M34" s="1"/>
      <c r="N34" s="99">
        <f>G37</f>
        <v>0</v>
      </c>
      <c r="O34" s="115"/>
      <c r="P34" s="113"/>
      <c r="Q34" s="114"/>
      <c r="R34" s="103"/>
    </row>
    <row r="35" spans="2:18" ht="17.25" customHeight="1">
      <c r="B35" s="396"/>
      <c r="C35" s="397"/>
      <c r="D35" s="397"/>
      <c r="E35" s="397"/>
      <c r="F35" s="397"/>
      <c r="G35" s="398"/>
      <c r="H35" s="414"/>
      <c r="I35" s="415"/>
      <c r="J35" s="415"/>
      <c r="K35" s="416"/>
      <c r="L35" s="184"/>
      <c r="M35" s="1"/>
      <c r="N35" s="99">
        <f>C38</f>
        <v>0</v>
      </c>
      <c r="O35" s="115"/>
      <c r="P35" s="113"/>
      <c r="Q35" s="114"/>
      <c r="R35" s="119"/>
    </row>
    <row r="36" spans="2:18" ht="17.25" customHeight="1">
      <c r="B36" s="399"/>
      <c r="C36" s="400"/>
      <c r="D36" s="400"/>
      <c r="E36" s="400"/>
      <c r="F36" s="400"/>
      <c r="G36" s="401"/>
      <c r="H36" s="414"/>
      <c r="I36" s="415"/>
      <c r="J36" s="415"/>
      <c r="K36" s="416"/>
      <c r="L36" s="184"/>
      <c r="M36" s="1"/>
      <c r="N36" s="99"/>
      <c r="O36" s="115"/>
      <c r="P36" s="113"/>
      <c r="Q36" s="114"/>
      <c r="R36" s="119"/>
    </row>
    <row r="37" spans="2:18" ht="17.25" customHeight="1">
      <c r="B37" s="77" t="s">
        <v>25</v>
      </c>
      <c r="C37" s="402"/>
      <c r="D37" s="402"/>
      <c r="E37" s="402"/>
      <c r="F37" s="78" t="s">
        <v>26</v>
      </c>
      <c r="G37" s="116"/>
      <c r="H37" s="414"/>
      <c r="I37" s="415"/>
      <c r="J37" s="415"/>
      <c r="K37" s="416"/>
      <c r="L37" s="184"/>
      <c r="M37" s="1"/>
      <c r="N37" s="99"/>
      <c r="O37" s="115"/>
      <c r="P37" s="113"/>
      <c r="Q37" s="114"/>
      <c r="R37" s="119"/>
    </row>
    <row r="38" spans="2:17" ht="17.25" customHeight="1" thickBot="1">
      <c r="B38" s="117" t="s">
        <v>27</v>
      </c>
      <c r="C38" s="391"/>
      <c r="D38" s="391"/>
      <c r="E38" s="391"/>
      <c r="F38" s="391"/>
      <c r="G38" s="392"/>
      <c r="H38" s="374"/>
      <c r="I38" s="375"/>
      <c r="J38" s="375"/>
      <c r="K38" s="376"/>
      <c r="L38" s="191"/>
      <c r="M38" s="1"/>
      <c r="N38" s="99"/>
      <c r="O38" s="99"/>
      <c r="Q38" s="120"/>
    </row>
    <row r="39" spans="2:17" ht="7.5" customHeight="1" thickBot="1">
      <c r="B39" s="68"/>
      <c r="C39" s="68"/>
      <c r="D39" s="68"/>
      <c r="E39" s="68"/>
      <c r="M39" s="1"/>
      <c r="N39" s="99"/>
      <c r="P39" s="121"/>
      <c r="Q39" s="120"/>
    </row>
    <row r="40" spans="2:17" ht="17.25" customHeight="1" thickBot="1">
      <c r="B40" s="118">
        <f>+B31+1</f>
        <v>3</v>
      </c>
      <c r="C40" s="393" t="s">
        <v>53</v>
      </c>
      <c r="D40" s="394"/>
      <c r="E40" s="395"/>
      <c r="F40" s="71" t="s">
        <v>22</v>
      </c>
      <c r="G40" s="111"/>
      <c r="H40" s="73" t="s">
        <v>136</v>
      </c>
      <c r="I40" s="74"/>
      <c r="J40" s="74"/>
      <c r="K40" s="75"/>
      <c r="L40" s="76" t="s">
        <v>24</v>
      </c>
      <c r="M40" s="1"/>
      <c r="Q40" s="122"/>
    </row>
    <row r="41" spans="2:14" ht="17.25" customHeight="1">
      <c r="B41" s="396"/>
      <c r="C41" s="397"/>
      <c r="D41" s="397"/>
      <c r="E41" s="397"/>
      <c r="F41" s="397"/>
      <c r="G41" s="398"/>
      <c r="H41" s="403"/>
      <c r="I41" s="404"/>
      <c r="J41" s="404"/>
      <c r="K41" s="405"/>
      <c r="L41" s="184"/>
      <c r="N41" s="99">
        <f>B41</f>
        <v>0</v>
      </c>
    </row>
    <row r="42" spans="2:14" ht="17.25" customHeight="1">
      <c r="B42" s="396"/>
      <c r="C42" s="397"/>
      <c r="D42" s="397"/>
      <c r="E42" s="397"/>
      <c r="F42" s="397"/>
      <c r="G42" s="398"/>
      <c r="H42" s="414"/>
      <c r="I42" s="415"/>
      <c r="J42" s="415"/>
      <c r="K42" s="416"/>
      <c r="L42" s="184"/>
      <c r="M42" s="1"/>
      <c r="N42" s="99">
        <f>C46</f>
        <v>0</v>
      </c>
    </row>
    <row r="43" spans="2:14" ht="17.25" customHeight="1">
      <c r="B43" s="396"/>
      <c r="C43" s="397"/>
      <c r="D43" s="397"/>
      <c r="E43" s="397"/>
      <c r="F43" s="397"/>
      <c r="G43" s="398"/>
      <c r="H43" s="414"/>
      <c r="I43" s="415"/>
      <c r="J43" s="415"/>
      <c r="K43" s="416"/>
      <c r="L43" s="184"/>
      <c r="M43" s="1"/>
      <c r="N43" s="99">
        <f>G46</f>
        <v>0</v>
      </c>
    </row>
    <row r="44" spans="2:14" ht="17.25" customHeight="1">
      <c r="B44" s="396"/>
      <c r="C44" s="397"/>
      <c r="D44" s="397"/>
      <c r="E44" s="397"/>
      <c r="F44" s="397"/>
      <c r="G44" s="398"/>
      <c r="H44" s="414"/>
      <c r="I44" s="415"/>
      <c r="J44" s="415"/>
      <c r="K44" s="416"/>
      <c r="L44" s="184"/>
      <c r="M44" s="1"/>
      <c r="N44" s="99">
        <f>C47</f>
        <v>0</v>
      </c>
    </row>
    <row r="45" spans="2:14" ht="17.25" customHeight="1">
      <c r="B45" s="399"/>
      <c r="C45" s="400"/>
      <c r="D45" s="400"/>
      <c r="E45" s="400"/>
      <c r="F45" s="400"/>
      <c r="G45" s="401"/>
      <c r="H45" s="414"/>
      <c r="I45" s="415"/>
      <c r="J45" s="415"/>
      <c r="K45" s="416"/>
      <c r="L45" s="184"/>
      <c r="M45" s="1"/>
      <c r="N45" s="99"/>
    </row>
    <row r="46" spans="2:14" ht="17.25" customHeight="1">
      <c r="B46" s="77" t="s">
        <v>25</v>
      </c>
      <c r="C46" s="402"/>
      <c r="D46" s="402"/>
      <c r="E46" s="402"/>
      <c r="F46" s="78" t="s">
        <v>26</v>
      </c>
      <c r="G46" s="116"/>
      <c r="H46" s="414"/>
      <c r="I46" s="415"/>
      <c r="J46" s="415"/>
      <c r="K46" s="416"/>
      <c r="L46" s="184"/>
      <c r="M46" s="1"/>
      <c r="N46" s="99"/>
    </row>
    <row r="47" spans="2:14" ht="17.25" customHeight="1" thickBot="1">
      <c r="B47" s="117" t="s">
        <v>27</v>
      </c>
      <c r="C47" s="391"/>
      <c r="D47" s="391"/>
      <c r="E47" s="391"/>
      <c r="F47" s="391"/>
      <c r="G47" s="392"/>
      <c r="H47" s="374"/>
      <c r="I47" s="375"/>
      <c r="J47" s="375"/>
      <c r="K47" s="376"/>
      <c r="L47" s="191"/>
      <c r="M47" s="1"/>
      <c r="N47" s="99" t="s">
        <v>142</v>
      </c>
    </row>
    <row r="48" spans="2:14" ht="15" customHeight="1" thickBot="1">
      <c r="B48" s="62" t="s">
        <v>55</v>
      </c>
      <c r="C48" s="83"/>
      <c r="D48" s="83"/>
      <c r="E48" s="83"/>
      <c r="F48" s="83"/>
      <c r="J48" s="194"/>
      <c r="K48" s="195" t="s">
        <v>30</v>
      </c>
      <c r="L48" s="196">
        <f>IF(SUM(L23:L47)=0,"",SUM(L23:L47))</f>
      </c>
      <c r="M48" s="1"/>
      <c r="N48" s="99"/>
    </row>
    <row r="49" spans="2:14" ht="15" customHeight="1">
      <c r="B49" s="445" t="s">
        <v>137</v>
      </c>
      <c r="C49" s="445"/>
      <c r="D49" s="445"/>
      <c r="E49" s="445"/>
      <c r="F49" s="445"/>
      <c r="G49" s="445"/>
      <c r="H49" s="445"/>
      <c r="I49" s="445"/>
      <c r="J49" s="282" t="s">
        <v>154</v>
      </c>
      <c r="L49" s="123"/>
      <c r="M49" s="1"/>
      <c r="N49" s="99"/>
    </row>
    <row r="50" spans="2:14" ht="15" customHeight="1">
      <c r="B50" s="445" t="s">
        <v>138</v>
      </c>
      <c r="C50" s="445"/>
      <c r="D50" s="445"/>
      <c r="E50" s="445"/>
      <c r="F50" s="445"/>
      <c r="G50" s="445"/>
      <c r="H50" s="445"/>
      <c r="I50" s="445"/>
      <c r="J50" s="283" t="s">
        <v>157</v>
      </c>
      <c r="K50" s="125"/>
      <c r="M50" s="1"/>
      <c r="N50" s="126"/>
    </row>
    <row r="51" spans="2:14" ht="15" customHeight="1">
      <c r="B51" s="446" t="s">
        <v>139</v>
      </c>
      <c r="C51" s="446"/>
      <c r="D51" s="446"/>
      <c r="E51" s="446"/>
      <c r="F51" s="446"/>
      <c r="G51" s="446"/>
      <c r="H51" s="446"/>
      <c r="I51" s="446"/>
      <c r="J51" s="283" t="s">
        <v>155</v>
      </c>
      <c r="M51" s="124"/>
      <c r="N51" s="99"/>
    </row>
    <row r="52" spans="2:14" ht="23.25" customHeight="1">
      <c r="B52" s="447" t="s">
        <v>135</v>
      </c>
      <c r="C52" s="448"/>
      <c r="D52" s="448"/>
      <c r="E52" s="448"/>
      <c r="F52" s="448"/>
      <c r="G52" s="448"/>
      <c r="H52" s="448"/>
      <c r="I52" s="448"/>
      <c r="J52" s="284" t="s">
        <v>156</v>
      </c>
      <c r="M52" s="1"/>
      <c r="N52" s="99"/>
    </row>
    <row r="53" spans="10:15" ht="7.5" customHeight="1" hidden="1">
      <c r="J53" s="2"/>
      <c r="K53" s="2"/>
      <c r="L53" s="2"/>
      <c r="M53" s="1"/>
      <c r="O53" s="125"/>
    </row>
    <row r="54" spans="10:15" ht="7.5" customHeight="1">
      <c r="J54" s="2"/>
      <c r="K54" s="2"/>
      <c r="L54" s="2"/>
      <c r="M54" s="239" t="s">
        <v>133</v>
      </c>
      <c r="O54" s="238"/>
    </row>
    <row r="55" spans="10:15" ht="7.5" customHeight="1">
      <c r="J55" s="2"/>
      <c r="K55" s="2"/>
      <c r="L55" s="2"/>
      <c r="M55" s="239"/>
      <c r="O55" s="238"/>
    </row>
    <row r="56" spans="10:15" ht="7.5" customHeight="1">
      <c r="J56" s="2"/>
      <c r="K56" s="2"/>
      <c r="L56" s="2"/>
      <c r="M56" s="239"/>
      <c r="O56" s="238"/>
    </row>
    <row r="57" spans="2:14" ht="22.5" customHeight="1">
      <c r="B57" s="86" t="s">
        <v>31</v>
      </c>
      <c r="C57" s="383">
        <f>IF($C$1=0,"",$C$1)</f>
        <v>123344</v>
      </c>
      <c r="D57" s="384"/>
      <c r="E57" s="385"/>
      <c r="F57" s="86" t="s">
        <v>32</v>
      </c>
      <c r="G57" s="406">
        <f>IF($G$1=0,"",$G$1)</f>
        <v>43983</v>
      </c>
      <c r="H57" s="407"/>
      <c r="I57" s="220" t="s">
        <v>33</v>
      </c>
      <c r="J57" s="325">
        <f>IF($J$1=0,"",$J$1)</f>
        <v>44013</v>
      </c>
      <c r="K57" s="221" t="s">
        <v>34</v>
      </c>
      <c r="L57" s="326">
        <f>IF($L$1=0,"",$L$1)</f>
        <v>44044</v>
      </c>
      <c r="M57" s="88"/>
      <c r="N57" s="89"/>
    </row>
    <row r="58" spans="2:15" ht="21.75" customHeight="1">
      <c r="B58" s="292" t="s">
        <v>159</v>
      </c>
      <c r="C58" s="386">
        <f>IF(ISBLANK(($C$15))=TRUE,"",$C$15)</f>
      </c>
      <c r="D58" s="387"/>
      <c r="E58" s="387"/>
      <c r="F58" s="387"/>
      <c r="G58" s="388"/>
      <c r="H58" s="305" t="s">
        <v>149</v>
      </c>
      <c r="I58" s="304">
        <f>IF(ISBLANK(($I$15))=TRUE,"",$I$15)</f>
      </c>
      <c r="J58" s="291" t="s">
        <v>160</v>
      </c>
      <c r="K58" s="389">
        <f>IF(ISBLANK(($K$15))=TRUE,"",$K$15)</f>
      </c>
      <c r="L58" s="390"/>
      <c r="M58" s="239"/>
      <c r="O58" s="238"/>
    </row>
    <row r="59" spans="2:18" ht="12" customHeight="1" thickBot="1">
      <c r="B59" s="68"/>
      <c r="C59" s="68"/>
      <c r="D59" s="68"/>
      <c r="E59" s="68"/>
      <c r="M59" s="211"/>
      <c r="P59" s="213"/>
      <c r="Q59" s="214"/>
      <c r="R59" s="47"/>
    </row>
    <row r="60" spans="2:18" ht="17.25" customHeight="1" thickBot="1">
      <c r="B60" s="118">
        <f>MAX(B32:B59)+1</f>
        <v>4</v>
      </c>
      <c r="C60" s="393" t="s">
        <v>53</v>
      </c>
      <c r="D60" s="394"/>
      <c r="E60" s="395"/>
      <c r="F60" s="71" t="s">
        <v>22</v>
      </c>
      <c r="G60" s="111"/>
      <c r="H60" s="73" t="s">
        <v>136</v>
      </c>
      <c r="I60" s="74"/>
      <c r="J60" s="74"/>
      <c r="K60" s="75"/>
      <c r="L60" s="76" t="s">
        <v>24</v>
      </c>
      <c r="M60" s="47"/>
      <c r="P60" s="215"/>
      <c r="Q60" s="214"/>
      <c r="R60" s="47"/>
    </row>
    <row r="61" spans="2:18" ht="17.25" customHeight="1">
      <c r="B61" s="396"/>
      <c r="C61" s="397"/>
      <c r="D61" s="397"/>
      <c r="E61" s="397"/>
      <c r="F61" s="397"/>
      <c r="G61" s="398"/>
      <c r="H61" s="403"/>
      <c r="I61" s="404"/>
      <c r="J61" s="404"/>
      <c r="K61" s="405"/>
      <c r="L61" s="184"/>
      <c r="N61" s="99">
        <f>B61</f>
        <v>0</v>
      </c>
      <c r="O61" s="2"/>
      <c r="R61" s="216"/>
    </row>
    <row r="62" spans="2:14" ht="17.25" customHeight="1">
      <c r="B62" s="396"/>
      <c r="C62" s="397"/>
      <c r="D62" s="397"/>
      <c r="E62" s="397"/>
      <c r="F62" s="397"/>
      <c r="G62" s="398"/>
      <c r="H62" s="414"/>
      <c r="I62" s="415"/>
      <c r="J62" s="415"/>
      <c r="K62" s="416"/>
      <c r="L62" s="184"/>
      <c r="M62" s="1"/>
      <c r="N62" s="99">
        <f>C66</f>
        <v>0</v>
      </c>
    </row>
    <row r="63" spans="2:14" ht="17.25" customHeight="1">
      <c r="B63" s="396"/>
      <c r="C63" s="397"/>
      <c r="D63" s="397"/>
      <c r="E63" s="397"/>
      <c r="F63" s="397"/>
      <c r="G63" s="398"/>
      <c r="H63" s="414"/>
      <c r="I63" s="415"/>
      <c r="J63" s="415"/>
      <c r="K63" s="416"/>
      <c r="L63" s="184"/>
      <c r="M63" s="1"/>
      <c r="N63" s="99">
        <f>G66</f>
        <v>0</v>
      </c>
    </row>
    <row r="64" spans="2:16" ht="17.25" customHeight="1">
      <c r="B64" s="396"/>
      <c r="C64" s="397"/>
      <c r="D64" s="397"/>
      <c r="E64" s="397"/>
      <c r="F64" s="397"/>
      <c r="G64" s="398"/>
      <c r="H64" s="414"/>
      <c r="I64" s="415"/>
      <c r="J64" s="415"/>
      <c r="K64" s="416"/>
      <c r="L64" s="184"/>
      <c r="M64" s="1"/>
      <c r="N64" s="99">
        <f>C67</f>
        <v>0</v>
      </c>
      <c r="O64" s="103"/>
      <c r="P64" s="104"/>
    </row>
    <row r="65" spans="2:17" ht="17.25" customHeight="1">
      <c r="B65" s="399"/>
      <c r="C65" s="400"/>
      <c r="D65" s="400"/>
      <c r="E65" s="400"/>
      <c r="F65" s="400"/>
      <c r="G65" s="401"/>
      <c r="H65" s="414"/>
      <c r="I65" s="415"/>
      <c r="J65" s="415"/>
      <c r="K65" s="416"/>
      <c r="L65" s="184"/>
      <c r="M65" s="1"/>
      <c r="N65" s="99"/>
      <c r="Q65" s="107"/>
    </row>
    <row r="66" spans="2:14" ht="17.25" customHeight="1">
      <c r="B66" s="77" t="s">
        <v>25</v>
      </c>
      <c r="C66" s="402"/>
      <c r="D66" s="402"/>
      <c r="E66" s="402"/>
      <c r="F66" s="78" t="s">
        <v>26</v>
      </c>
      <c r="G66" s="116"/>
      <c r="H66" s="414"/>
      <c r="I66" s="415"/>
      <c r="J66" s="415"/>
      <c r="K66" s="416"/>
      <c r="L66" s="184"/>
      <c r="M66" s="1"/>
      <c r="N66" s="99"/>
    </row>
    <row r="67" spans="2:17" ht="17.25" customHeight="1" thickBot="1">
      <c r="B67" s="117" t="s">
        <v>27</v>
      </c>
      <c r="C67" s="391"/>
      <c r="D67" s="391"/>
      <c r="E67" s="391"/>
      <c r="F67" s="391"/>
      <c r="G67" s="392"/>
      <c r="H67" s="374"/>
      <c r="I67" s="375"/>
      <c r="J67" s="375"/>
      <c r="K67" s="376"/>
      <c r="L67" s="191"/>
      <c r="M67" s="1"/>
      <c r="N67" s="99"/>
      <c r="Q67" s="110"/>
    </row>
    <row r="68" spans="2:18" ht="7.5" customHeight="1" thickBot="1">
      <c r="B68" s="68"/>
      <c r="C68" s="68"/>
      <c r="D68" s="68"/>
      <c r="E68" s="68"/>
      <c r="M68" s="1"/>
      <c r="O68" s="115"/>
      <c r="P68" s="113"/>
      <c r="Q68" s="114"/>
      <c r="R68" s="103"/>
    </row>
    <row r="69" spans="2:18" ht="17.25" customHeight="1" thickBot="1">
      <c r="B69" s="118">
        <f>+B60+1</f>
        <v>5</v>
      </c>
      <c r="C69" s="393" t="s">
        <v>53</v>
      </c>
      <c r="D69" s="394"/>
      <c r="E69" s="395"/>
      <c r="F69" s="71" t="s">
        <v>22</v>
      </c>
      <c r="G69" s="111"/>
      <c r="H69" s="73" t="s">
        <v>136</v>
      </c>
      <c r="I69" s="74"/>
      <c r="J69" s="74"/>
      <c r="K69" s="75"/>
      <c r="L69" s="76" t="s">
        <v>24</v>
      </c>
      <c r="M69" s="1"/>
      <c r="O69" s="115"/>
      <c r="P69" s="113"/>
      <c r="Q69" s="114"/>
      <c r="R69" s="103"/>
    </row>
    <row r="70" spans="2:17" ht="17.25" customHeight="1">
      <c r="B70" s="396"/>
      <c r="C70" s="397"/>
      <c r="D70" s="397"/>
      <c r="E70" s="397"/>
      <c r="F70" s="397"/>
      <c r="G70" s="398"/>
      <c r="H70" s="403"/>
      <c r="I70" s="404"/>
      <c r="J70" s="404"/>
      <c r="K70" s="405"/>
      <c r="L70" s="184"/>
      <c r="N70" s="99">
        <f>B70</f>
        <v>0</v>
      </c>
      <c r="O70" s="99"/>
      <c r="P70" s="113"/>
      <c r="Q70" s="114"/>
    </row>
    <row r="71" spans="2:18" ht="17.25" customHeight="1">
      <c r="B71" s="396"/>
      <c r="C71" s="397"/>
      <c r="D71" s="397"/>
      <c r="E71" s="397"/>
      <c r="F71" s="397"/>
      <c r="G71" s="398"/>
      <c r="H71" s="414"/>
      <c r="I71" s="415"/>
      <c r="J71" s="415"/>
      <c r="K71" s="416"/>
      <c r="L71" s="184"/>
      <c r="M71" s="1"/>
      <c r="N71" s="99">
        <f>C75</f>
        <v>0</v>
      </c>
      <c r="O71" s="115"/>
      <c r="P71" s="113"/>
      <c r="Q71" s="114"/>
      <c r="R71" s="103"/>
    </row>
    <row r="72" spans="2:18" ht="17.25" customHeight="1">
      <c r="B72" s="396"/>
      <c r="C72" s="397"/>
      <c r="D72" s="397"/>
      <c r="E72" s="397"/>
      <c r="F72" s="397"/>
      <c r="G72" s="398"/>
      <c r="H72" s="414"/>
      <c r="I72" s="415"/>
      <c r="J72" s="415"/>
      <c r="K72" s="416"/>
      <c r="L72" s="184"/>
      <c r="M72" s="1"/>
      <c r="N72" s="99">
        <f>G75</f>
        <v>0</v>
      </c>
      <c r="O72" s="115"/>
      <c r="P72" s="113"/>
      <c r="Q72" s="114"/>
      <c r="R72" s="103"/>
    </row>
    <row r="73" spans="2:18" ht="17.25" customHeight="1">
      <c r="B73" s="396"/>
      <c r="C73" s="397"/>
      <c r="D73" s="397"/>
      <c r="E73" s="397"/>
      <c r="F73" s="397"/>
      <c r="G73" s="398"/>
      <c r="H73" s="414"/>
      <c r="I73" s="415"/>
      <c r="J73" s="415"/>
      <c r="K73" s="416"/>
      <c r="L73" s="184"/>
      <c r="M73" s="1"/>
      <c r="N73" s="99">
        <f>C76</f>
        <v>0</v>
      </c>
      <c r="O73" s="115"/>
      <c r="P73" s="113"/>
      <c r="Q73" s="114"/>
      <c r="R73" s="103"/>
    </row>
    <row r="74" spans="2:18" ht="17.25" customHeight="1">
      <c r="B74" s="399"/>
      <c r="C74" s="400"/>
      <c r="D74" s="400"/>
      <c r="E74" s="400"/>
      <c r="F74" s="400"/>
      <c r="G74" s="401"/>
      <c r="H74" s="414"/>
      <c r="I74" s="415"/>
      <c r="J74" s="415"/>
      <c r="K74" s="416"/>
      <c r="L74" s="184"/>
      <c r="M74" s="1"/>
      <c r="N74" s="99"/>
      <c r="O74" s="115"/>
      <c r="P74" s="113"/>
      <c r="Q74" s="114"/>
      <c r="R74" s="103"/>
    </row>
    <row r="75" spans="2:18" ht="17.25" customHeight="1">
      <c r="B75" s="77" t="s">
        <v>25</v>
      </c>
      <c r="C75" s="402"/>
      <c r="D75" s="402"/>
      <c r="E75" s="402"/>
      <c r="F75" s="78" t="s">
        <v>26</v>
      </c>
      <c r="G75" s="116"/>
      <c r="H75" s="414"/>
      <c r="I75" s="415"/>
      <c r="J75" s="415"/>
      <c r="K75" s="416"/>
      <c r="L75" s="184"/>
      <c r="M75" s="1"/>
      <c r="N75" s="99"/>
      <c r="O75" s="115"/>
      <c r="P75" s="113"/>
      <c r="Q75" s="114"/>
      <c r="R75" s="103"/>
    </row>
    <row r="76" spans="2:18" ht="17.25" customHeight="1" thickBot="1">
      <c r="B76" s="117" t="s">
        <v>27</v>
      </c>
      <c r="C76" s="391"/>
      <c r="D76" s="391"/>
      <c r="E76" s="391"/>
      <c r="F76" s="391"/>
      <c r="G76" s="392"/>
      <c r="H76" s="374"/>
      <c r="I76" s="375"/>
      <c r="J76" s="375"/>
      <c r="K76" s="376"/>
      <c r="L76" s="191"/>
      <c r="M76" s="1"/>
      <c r="N76" s="99"/>
      <c r="O76" s="115"/>
      <c r="P76" s="113"/>
      <c r="Q76" s="114"/>
      <c r="R76" s="103"/>
    </row>
    <row r="77" spans="2:18" ht="7.5" customHeight="1" thickBot="1">
      <c r="B77" s="68"/>
      <c r="C77" s="68"/>
      <c r="D77" s="68"/>
      <c r="E77" s="68"/>
      <c r="M77" s="1"/>
      <c r="O77" s="115"/>
      <c r="P77" s="113"/>
      <c r="Q77" s="114"/>
      <c r="R77" s="103"/>
    </row>
    <row r="78" spans="2:18" ht="17.25" customHeight="1" thickBot="1">
      <c r="B78" s="118">
        <f>+B69+1</f>
        <v>6</v>
      </c>
      <c r="C78" s="393" t="s">
        <v>53</v>
      </c>
      <c r="D78" s="394"/>
      <c r="E78" s="395"/>
      <c r="F78" s="71" t="s">
        <v>22</v>
      </c>
      <c r="G78" s="111"/>
      <c r="H78" s="73" t="s">
        <v>136</v>
      </c>
      <c r="I78" s="74"/>
      <c r="J78" s="74"/>
      <c r="K78" s="75"/>
      <c r="L78" s="76" t="s">
        <v>24</v>
      </c>
      <c r="M78" s="1"/>
      <c r="O78" s="115"/>
      <c r="P78" s="113"/>
      <c r="Q78" s="114"/>
      <c r="R78" s="103"/>
    </row>
    <row r="79" spans="2:17" ht="17.25" customHeight="1">
      <c r="B79" s="396"/>
      <c r="C79" s="397"/>
      <c r="D79" s="397"/>
      <c r="E79" s="397"/>
      <c r="F79" s="397"/>
      <c r="G79" s="398"/>
      <c r="H79" s="403"/>
      <c r="I79" s="404"/>
      <c r="J79" s="404"/>
      <c r="K79" s="405"/>
      <c r="L79" s="184"/>
      <c r="N79" s="99">
        <f>B79</f>
        <v>0</v>
      </c>
      <c r="O79" s="99"/>
      <c r="P79" s="113"/>
      <c r="Q79" s="114"/>
    </row>
    <row r="80" spans="2:18" ht="17.25" customHeight="1">
      <c r="B80" s="396"/>
      <c r="C80" s="397"/>
      <c r="D80" s="397"/>
      <c r="E80" s="397"/>
      <c r="F80" s="397"/>
      <c r="G80" s="398"/>
      <c r="H80" s="414"/>
      <c r="I80" s="415"/>
      <c r="J80" s="415"/>
      <c r="K80" s="416"/>
      <c r="L80" s="184"/>
      <c r="M80" s="1"/>
      <c r="N80" s="99">
        <f>C84</f>
        <v>0</v>
      </c>
      <c r="O80" s="115"/>
      <c r="P80" s="113"/>
      <c r="Q80" s="114"/>
      <c r="R80" s="103"/>
    </row>
    <row r="81" spans="2:18" ht="17.25" customHeight="1">
      <c r="B81" s="396"/>
      <c r="C81" s="397"/>
      <c r="D81" s="397"/>
      <c r="E81" s="397"/>
      <c r="F81" s="397"/>
      <c r="G81" s="398"/>
      <c r="H81" s="414"/>
      <c r="I81" s="415"/>
      <c r="J81" s="415"/>
      <c r="K81" s="416"/>
      <c r="L81" s="184"/>
      <c r="M81" s="1"/>
      <c r="N81" s="99">
        <f>G84</f>
        <v>0</v>
      </c>
      <c r="O81" s="115"/>
      <c r="P81" s="113"/>
      <c r="Q81" s="114"/>
      <c r="R81" s="103"/>
    </row>
    <row r="82" spans="2:18" ht="17.25" customHeight="1">
      <c r="B82" s="396"/>
      <c r="C82" s="397"/>
      <c r="D82" s="397"/>
      <c r="E82" s="397"/>
      <c r="F82" s="397"/>
      <c r="G82" s="398"/>
      <c r="H82" s="414"/>
      <c r="I82" s="415"/>
      <c r="J82" s="415"/>
      <c r="K82" s="416"/>
      <c r="L82" s="184"/>
      <c r="M82" s="1"/>
      <c r="N82" s="99">
        <f>C85</f>
        <v>0</v>
      </c>
      <c r="O82" s="115"/>
      <c r="P82" s="113"/>
      <c r="Q82" s="114"/>
      <c r="R82" s="103"/>
    </row>
    <row r="83" spans="2:18" ht="17.25" customHeight="1">
      <c r="B83" s="399"/>
      <c r="C83" s="400"/>
      <c r="D83" s="400"/>
      <c r="E83" s="400"/>
      <c r="F83" s="400"/>
      <c r="G83" s="401"/>
      <c r="H83" s="414"/>
      <c r="I83" s="415"/>
      <c r="J83" s="415"/>
      <c r="K83" s="416"/>
      <c r="L83" s="184"/>
      <c r="M83" s="1"/>
      <c r="N83" s="99"/>
      <c r="O83" s="115"/>
      <c r="P83" s="113"/>
      <c r="Q83" s="114"/>
      <c r="R83" s="119"/>
    </row>
    <row r="84" spans="2:18" ht="17.25" customHeight="1">
      <c r="B84" s="77" t="s">
        <v>25</v>
      </c>
      <c r="C84" s="402"/>
      <c r="D84" s="402"/>
      <c r="E84" s="402"/>
      <c r="F84" s="78" t="s">
        <v>26</v>
      </c>
      <c r="G84" s="116"/>
      <c r="H84" s="414"/>
      <c r="I84" s="415"/>
      <c r="J84" s="415"/>
      <c r="K84" s="416"/>
      <c r="L84" s="184"/>
      <c r="M84" s="1"/>
      <c r="N84" s="99"/>
      <c r="O84" s="115"/>
      <c r="P84" s="113"/>
      <c r="Q84" s="114"/>
      <c r="R84" s="119"/>
    </row>
    <row r="85" spans="2:18" ht="17.25" customHeight="1" thickBot="1">
      <c r="B85" s="117" t="s">
        <v>27</v>
      </c>
      <c r="C85" s="391"/>
      <c r="D85" s="391"/>
      <c r="E85" s="391"/>
      <c r="F85" s="391"/>
      <c r="G85" s="392"/>
      <c r="H85" s="374"/>
      <c r="I85" s="375"/>
      <c r="J85" s="375"/>
      <c r="K85" s="376"/>
      <c r="L85" s="191"/>
      <c r="M85" s="1"/>
      <c r="N85" s="99"/>
      <c r="O85" s="115"/>
      <c r="P85" s="113"/>
      <c r="Q85" s="114"/>
      <c r="R85" s="119"/>
    </row>
    <row r="86" spans="2:13" ht="7.5" customHeight="1" thickBot="1">
      <c r="B86" s="68"/>
      <c r="C86" s="68"/>
      <c r="D86" s="68"/>
      <c r="E86" s="68"/>
      <c r="M86" s="1"/>
    </row>
    <row r="87" spans="2:13" ht="17.25" customHeight="1" thickBot="1">
      <c r="B87" s="118">
        <f>+B78+1</f>
        <v>7</v>
      </c>
      <c r="C87" s="393" t="s">
        <v>53</v>
      </c>
      <c r="D87" s="394"/>
      <c r="E87" s="395"/>
      <c r="F87" s="71" t="s">
        <v>22</v>
      </c>
      <c r="G87" s="111"/>
      <c r="H87" s="73" t="s">
        <v>136</v>
      </c>
      <c r="I87" s="74"/>
      <c r="J87" s="74"/>
      <c r="K87" s="75"/>
      <c r="L87" s="76" t="s">
        <v>24</v>
      </c>
      <c r="M87" s="1"/>
    </row>
    <row r="88" spans="2:14" ht="17.25" customHeight="1">
      <c r="B88" s="396"/>
      <c r="C88" s="397"/>
      <c r="D88" s="397"/>
      <c r="E88" s="397"/>
      <c r="F88" s="397"/>
      <c r="G88" s="398"/>
      <c r="H88" s="403"/>
      <c r="I88" s="404"/>
      <c r="J88" s="404"/>
      <c r="K88" s="405"/>
      <c r="L88" s="184"/>
      <c r="N88" s="99">
        <f>B88</f>
        <v>0</v>
      </c>
    </row>
    <row r="89" spans="2:14" ht="17.25" customHeight="1">
      <c r="B89" s="396"/>
      <c r="C89" s="397"/>
      <c r="D89" s="397"/>
      <c r="E89" s="397"/>
      <c r="F89" s="397"/>
      <c r="G89" s="398"/>
      <c r="H89" s="414"/>
      <c r="I89" s="415"/>
      <c r="J89" s="415"/>
      <c r="K89" s="416"/>
      <c r="L89" s="184"/>
      <c r="M89" s="1"/>
      <c r="N89" s="99">
        <f>C93</f>
        <v>0</v>
      </c>
    </row>
    <row r="90" spans="2:14" ht="17.25" customHeight="1">
      <c r="B90" s="396"/>
      <c r="C90" s="397"/>
      <c r="D90" s="397"/>
      <c r="E90" s="397"/>
      <c r="F90" s="397"/>
      <c r="G90" s="398"/>
      <c r="H90" s="414"/>
      <c r="I90" s="415"/>
      <c r="J90" s="415"/>
      <c r="K90" s="416"/>
      <c r="L90" s="184"/>
      <c r="M90" s="1"/>
      <c r="N90" s="99">
        <f>G93</f>
        <v>0</v>
      </c>
    </row>
    <row r="91" spans="2:14" ht="17.25" customHeight="1">
      <c r="B91" s="396"/>
      <c r="C91" s="397"/>
      <c r="D91" s="397"/>
      <c r="E91" s="397"/>
      <c r="F91" s="397"/>
      <c r="G91" s="398"/>
      <c r="H91" s="414"/>
      <c r="I91" s="415"/>
      <c r="J91" s="415"/>
      <c r="K91" s="416"/>
      <c r="L91" s="184"/>
      <c r="M91" s="1"/>
      <c r="N91" s="99">
        <f>C94</f>
        <v>0</v>
      </c>
    </row>
    <row r="92" spans="2:14" ht="17.25" customHeight="1">
      <c r="B92" s="399"/>
      <c r="C92" s="400"/>
      <c r="D92" s="400"/>
      <c r="E92" s="400"/>
      <c r="F92" s="400"/>
      <c r="G92" s="401"/>
      <c r="H92" s="414"/>
      <c r="I92" s="415"/>
      <c r="J92" s="415"/>
      <c r="K92" s="416"/>
      <c r="L92" s="184"/>
      <c r="M92" s="1"/>
      <c r="N92" s="99"/>
    </row>
    <row r="93" spans="2:14" ht="17.25" customHeight="1">
      <c r="B93" s="77" t="s">
        <v>25</v>
      </c>
      <c r="C93" s="402"/>
      <c r="D93" s="402"/>
      <c r="E93" s="402"/>
      <c r="F93" s="78" t="s">
        <v>26</v>
      </c>
      <c r="G93" s="116"/>
      <c r="H93" s="414"/>
      <c r="I93" s="415"/>
      <c r="J93" s="415"/>
      <c r="K93" s="416"/>
      <c r="L93" s="184"/>
      <c r="M93" s="1"/>
      <c r="N93" s="99"/>
    </row>
    <row r="94" spans="2:14" ht="17.25" customHeight="1" thickBot="1">
      <c r="B94" s="117" t="s">
        <v>27</v>
      </c>
      <c r="C94" s="391"/>
      <c r="D94" s="391"/>
      <c r="E94" s="391"/>
      <c r="F94" s="391"/>
      <c r="G94" s="392"/>
      <c r="H94" s="374"/>
      <c r="I94" s="375"/>
      <c r="J94" s="375"/>
      <c r="K94" s="376"/>
      <c r="L94" s="191"/>
      <c r="M94" s="1"/>
      <c r="N94" s="99"/>
    </row>
    <row r="95" spans="2:13" ht="7.5" customHeight="1" thickBot="1">
      <c r="B95" s="68"/>
      <c r="C95" s="68"/>
      <c r="D95" s="68"/>
      <c r="E95" s="68"/>
      <c r="M95" s="1"/>
    </row>
    <row r="96" spans="2:13" ht="17.25" customHeight="1" thickBot="1">
      <c r="B96" s="118">
        <f>+B87+1</f>
        <v>8</v>
      </c>
      <c r="C96" s="393" t="s">
        <v>53</v>
      </c>
      <c r="D96" s="394"/>
      <c r="E96" s="395"/>
      <c r="F96" s="71" t="s">
        <v>22</v>
      </c>
      <c r="G96" s="111"/>
      <c r="H96" s="73" t="s">
        <v>136</v>
      </c>
      <c r="I96" s="74"/>
      <c r="J96" s="74"/>
      <c r="K96" s="75"/>
      <c r="L96" s="76" t="s">
        <v>24</v>
      </c>
      <c r="M96" s="1"/>
    </row>
    <row r="97" spans="2:14" ht="17.25" customHeight="1">
      <c r="B97" s="396"/>
      <c r="C97" s="397"/>
      <c r="D97" s="397"/>
      <c r="E97" s="397"/>
      <c r="F97" s="397"/>
      <c r="G97" s="398"/>
      <c r="H97" s="403"/>
      <c r="I97" s="404"/>
      <c r="J97" s="404"/>
      <c r="K97" s="405"/>
      <c r="L97" s="184"/>
      <c r="N97" s="99">
        <f>B97</f>
        <v>0</v>
      </c>
    </row>
    <row r="98" spans="2:14" ht="17.25" customHeight="1">
      <c r="B98" s="396"/>
      <c r="C98" s="397"/>
      <c r="D98" s="397"/>
      <c r="E98" s="397"/>
      <c r="F98" s="397"/>
      <c r="G98" s="398"/>
      <c r="H98" s="414"/>
      <c r="I98" s="415"/>
      <c r="J98" s="415"/>
      <c r="K98" s="416"/>
      <c r="L98" s="184"/>
      <c r="M98" s="1"/>
      <c r="N98" s="99">
        <f>C102</f>
        <v>0</v>
      </c>
    </row>
    <row r="99" spans="2:14" ht="17.25" customHeight="1">
      <c r="B99" s="396"/>
      <c r="C99" s="397"/>
      <c r="D99" s="397"/>
      <c r="E99" s="397"/>
      <c r="F99" s="397"/>
      <c r="G99" s="398"/>
      <c r="H99" s="414"/>
      <c r="I99" s="415"/>
      <c r="J99" s="415"/>
      <c r="K99" s="416"/>
      <c r="L99" s="184"/>
      <c r="M99" s="1"/>
      <c r="N99" s="99">
        <f>G102</f>
        <v>0</v>
      </c>
    </row>
    <row r="100" spans="2:14" ht="17.25" customHeight="1">
      <c r="B100" s="396"/>
      <c r="C100" s="397"/>
      <c r="D100" s="397"/>
      <c r="E100" s="397"/>
      <c r="F100" s="397"/>
      <c r="G100" s="398"/>
      <c r="H100" s="414"/>
      <c r="I100" s="415"/>
      <c r="J100" s="415"/>
      <c r="K100" s="416"/>
      <c r="L100" s="184"/>
      <c r="M100" s="1"/>
      <c r="N100" s="99">
        <f>C103</f>
        <v>0</v>
      </c>
    </row>
    <row r="101" spans="2:14" ht="17.25" customHeight="1">
      <c r="B101" s="399"/>
      <c r="C101" s="400"/>
      <c r="D101" s="400"/>
      <c r="E101" s="400"/>
      <c r="F101" s="400"/>
      <c r="G101" s="401"/>
      <c r="H101" s="414"/>
      <c r="I101" s="415"/>
      <c r="J101" s="415"/>
      <c r="K101" s="416"/>
      <c r="L101" s="184"/>
      <c r="M101" s="1"/>
      <c r="N101" s="99"/>
    </row>
    <row r="102" spans="2:14" ht="17.25" customHeight="1">
      <c r="B102" s="77" t="s">
        <v>25</v>
      </c>
      <c r="C102" s="402"/>
      <c r="D102" s="402"/>
      <c r="E102" s="402"/>
      <c r="F102" s="78" t="s">
        <v>26</v>
      </c>
      <c r="G102" s="116"/>
      <c r="H102" s="414"/>
      <c r="I102" s="415"/>
      <c r="J102" s="415"/>
      <c r="K102" s="416"/>
      <c r="L102" s="184"/>
      <c r="M102" s="1"/>
      <c r="N102" s="99"/>
    </row>
    <row r="103" spans="2:14" ht="17.25" customHeight="1" thickBot="1">
      <c r="B103" s="117" t="s">
        <v>27</v>
      </c>
      <c r="C103" s="391"/>
      <c r="D103" s="391"/>
      <c r="E103" s="391"/>
      <c r="F103" s="391"/>
      <c r="G103" s="392"/>
      <c r="H103" s="374"/>
      <c r="I103" s="375"/>
      <c r="J103" s="375"/>
      <c r="K103" s="376"/>
      <c r="L103" s="191"/>
      <c r="M103" s="1"/>
      <c r="N103" s="99" t="s">
        <v>143</v>
      </c>
    </row>
    <row r="104" spans="2:13" ht="15" customHeight="1" thickBot="1">
      <c r="B104" s="83"/>
      <c r="C104" s="83"/>
      <c r="D104" s="83"/>
      <c r="E104" s="83"/>
      <c r="F104" s="83"/>
      <c r="J104" s="194"/>
      <c r="K104" s="195" t="s">
        <v>30</v>
      </c>
      <c r="L104" s="196">
        <f>IF(SUM(L79:L103)=0,"",SUM(L79:L103))</f>
      </c>
      <c r="M104" s="1"/>
    </row>
    <row r="105" spans="2:13" ht="15" customHeight="1">
      <c r="B105" s="83"/>
      <c r="C105" s="83"/>
      <c r="D105" s="83"/>
      <c r="E105" s="83"/>
      <c r="F105" s="83"/>
      <c r="J105" s="282" t="s">
        <v>154</v>
      </c>
      <c r="K105" s="218"/>
      <c r="L105" s="219"/>
      <c r="M105" s="1"/>
    </row>
    <row r="106" spans="2:13" ht="15" customHeight="1">
      <c r="B106" s="83"/>
      <c r="C106" s="83"/>
      <c r="D106" s="83"/>
      <c r="E106" s="83"/>
      <c r="F106" s="83"/>
      <c r="J106" s="283" t="s">
        <v>157</v>
      </c>
      <c r="K106" s="317"/>
      <c r="L106" s="318"/>
      <c r="M106" s="1"/>
    </row>
    <row r="107" spans="2:13" ht="15" customHeight="1">
      <c r="B107" s="83"/>
      <c r="C107" s="83"/>
      <c r="D107" s="83"/>
      <c r="E107" s="83"/>
      <c r="F107" s="83"/>
      <c r="J107" s="283" t="s">
        <v>155</v>
      </c>
      <c r="K107" s="317"/>
      <c r="L107" s="318"/>
      <c r="M107" s="1"/>
    </row>
    <row r="108" spans="2:13" ht="15" customHeight="1">
      <c r="B108" s="83"/>
      <c r="C108" s="83"/>
      <c r="D108" s="83"/>
      <c r="E108" s="83"/>
      <c r="F108" s="83"/>
      <c r="J108" s="284" t="s">
        <v>156</v>
      </c>
      <c r="K108" s="317"/>
      <c r="L108" s="318"/>
      <c r="M108" s="1"/>
    </row>
    <row r="109" spans="2:13" ht="15" customHeight="1">
      <c r="B109" s="83"/>
      <c r="C109" s="83"/>
      <c r="D109" s="83"/>
      <c r="E109" s="83"/>
      <c r="F109" s="83"/>
      <c r="J109" s="316"/>
      <c r="K109" s="317"/>
      <c r="L109" s="318"/>
      <c r="M109" s="1"/>
    </row>
    <row r="110" spans="2:13" ht="6.75" customHeight="1">
      <c r="B110" s="83"/>
      <c r="C110" s="83"/>
      <c r="D110" s="83"/>
      <c r="E110" s="83"/>
      <c r="F110" s="83"/>
      <c r="J110" s="316"/>
      <c r="K110" s="317"/>
      <c r="L110" s="318"/>
      <c r="M110" s="1"/>
    </row>
    <row r="111" spans="2:14" ht="22.5" customHeight="1">
      <c r="B111" s="86" t="s">
        <v>31</v>
      </c>
      <c r="C111" s="383">
        <f>IF($C$1=0,"",$C$1)</f>
        <v>123344</v>
      </c>
      <c r="D111" s="384"/>
      <c r="E111" s="385"/>
      <c r="F111" s="86" t="s">
        <v>32</v>
      </c>
      <c r="G111" s="406">
        <f>IF($G$1=0,"",$G$1)</f>
        <v>43983</v>
      </c>
      <c r="H111" s="407"/>
      <c r="I111" s="220" t="s">
        <v>33</v>
      </c>
      <c r="J111" s="325">
        <f>IF($J$1=0,"",$J$1)</f>
        <v>44013</v>
      </c>
      <c r="K111" s="221" t="s">
        <v>34</v>
      </c>
      <c r="L111" s="326">
        <f>IF($L$1=0,"",$L$1)</f>
        <v>44044</v>
      </c>
      <c r="M111" s="88"/>
      <c r="N111" s="89"/>
    </row>
    <row r="112" spans="2:15" ht="21.75" customHeight="1">
      <c r="B112" s="292" t="s">
        <v>159</v>
      </c>
      <c r="C112" s="386">
        <f>IF(ISBLANK(($C$15))=TRUE,"",$C$15)</f>
      </c>
      <c r="D112" s="387"/>
      <c r="E112" s="387"/>
      <c r="F112" s="387"/>
      <c r="G112" s="388"/>
      <c r="H112" s="305" t="s">
        <v>149</v>
      </c>
      <c r="I112" s="304">
        <f>IF(ISBLANK(($I$15))=TRUE,"",$I$15)</f>
      </c>
      <c r="J112" s="291" t="s">
        <v>160</v>
      </c>
      <c r="K112" s="389">
        <f>IF(ISBLANK(($K$15))=TRUE,"",$K$15)</f>
      </c>
      <c r="L112" s="390"/>
      <c r="M112" s="239"/>
      <c r="O112" s="238"/>
    </row>
    <row r="113" spans="2:18" ht="12" customHeight="1" thickBot="1">
      <c r="B113" s="68"/>
      <c r="C113" s="68"/>
      <c r="D113" s="68"/>
      <c r="E113" s="68"/>
      <c r="M113" s="211"/>
      <c r="P113" s="213"/>
      <c r="Q113" s="214"/>
      <c r="R113" s="47"/>
    </row>
    <row r="114" spans="2:18" ht="17.25" customHeight="1" thickBot="1">
      <c r="B114" s="118">
        <f>MAX(B85:B113)+1</f>
        <v>9</v>
      </c>
      <c r="C114" s="393" t="s">
        <v>53</v>
      </c>
      <c r="D114" s="394"/>
      <c r="E114" s="395"/>
      <c r="F114" s="71" t="s">
        <v>22</v>
      </c>
      <c r="G114" s="111"/>
      <c r="H114" s="73" t="s">
        <v>136</v>
      </c>
      <c r="I114" s="74"/>
      <c r="J114" s="74"/>
      <c r="K114" s="75"/>
      <c r="L114" s="76" t="s">
        <v>24</v>
      </c>
      <c r="M114" s="47"/>
      <c r="P114" s="215"/>
      <c r="Q114" s="214"/>
      <c r="R114" s="47"/>
    </row>
    <row r="115" spans="2:18" ht="17.25" customHeight="1">
      <c r="B115" s="396"/>
      <c r="C115" s="397"/>
      <c r="D115" s="397"/>
      <c r="E115" s="397"/>
      <c r="F115" s="397"/>
      <c r="G115" s="398"/>
      <c r="H115" s="403"/>
      <c r="I115" s="404"/>
      <c r="J115" s="404"/>
      <c r="K115" s="405"/>
      <c r="L115" s="184"/>
      <c r="N115" s="99">
        <f>B115</f>
        <v>0</v>
      </c>
      <c r="O115" s="2"/>
      <c r="R115" s="216"/>
    </row>
    <row r="116" spans="2:14" ht="17.25" customHeight="1">
      <c r="B116" s="396"/>
      <c r="C116" s="397"/>
      <c r="D116" s="397"/>
      <c r="E116" s="397"/>
      <c r="F116" s="397"/>
      <c r="G116" s="398"/>
      <c r="H116" s="414"/>
      <c r="I116" s="415"/>
      <c r="J116" s="415"/>
      <c r="K116" s="416"/>
      <c r="L116" s="184"/>
      <c r="M116" s="1"/>
      <c r="N116" s="99">
        <f>C120</f>
        <v>0</v>
      </c>
    </row>
    <row r="117" spans="2:14" ht="17.25" customHeight="1">
      <c r="B117" s="396"/>
      <c r="C117" s="397"/>
      <c r="D117" s="397"/>
      <c r="E117" s="397"/>
      <c r="F117" s="397"/>
      <c r="G117" s="398"/>
      <c r="H117" s="414"/>
      <c r="I117" s="415"/>
      <c r="J117" s="415"/>
      <c r="K117" s="416"/>
      <c r="L117" s="184"/>
      <c r="M117" s="1"/>
      <c r="N117" s="99">
        <f>G120</f>
        <v>0</v>
      </c>
    </row>
    <row r="118" spans="2:16" ht="17.25" customHeight="1">
      <c r="B118" s="396"/>
      <c r="C118" s="397"/>
      <c r="D118" s="397"/>
      <c r="E118" s="397"/>
      <c r="F118" s="397"/>
      <c r="G118" s="398"/>
      <c r="H118" s="414"/>
      <c r="I118" s="415"/>
      <c r="J118" s="415"/>
      <c r="K118" s="416"/>
      <c r="L118" s="184"/>
      <c r="M118" s="1"/>
      <c r="N118" s="99">
        <f>C121</f>
        <v>0</v>
      </c>
      <c r="O118" s="103"/>
      <c r="P118" s="104"/>
    </row>
    <row r="119" spans="2:17" ht="17.25" customHeight="1">
      <c r="B119" s="399"/>
      <c r="C119" s="400"/>
      <c r="D119" s="400"/>
      <c r="E119" s="400"/>
      <c r="F119" s="400"/>
      <c r="G119" s="401"/>
      <c r="H119" s="414"/>
      <c r="I119" s="415"/>
      <c r="J119" s="415"/>
      <c r="K119" s="416"/>
      <c r="L119" s="184"/>
      <c r="M119" s="1"/>
      <c r="N119" s="99"/>
      <c r="Q119" s="107"/>
    </row>
    <row r="120" spans="2:14" ht="17.25" customHeight="1">
      <c r="B120" s="77" t="s">
        <v>25</v>
      </c>
      <c r="C120" s="402"/>
      <c r="D120" s="402"/>
      <c r="E120" s="402"/>
      <c r="F120" s="78" t="s">
        <v>26</v>
      </c>
      <c r="G120" s="116"/>
      <c r="H120" s="414"/>
      <c r="I120" s="415"/>
      <c r="J120" s="415"/>
      <c r="K120" s="416"/>
      <c r="L120" s="184"/>
      <c r="M120" s="1"/>
      <c r="N120" s="99"/>
    </row>
    <row r="121" spans="2:17" ht="17.25" customHeight="1" thickBot="1">
      <c r="B121" s="117" t="s">
        <v>27</v>
      </c>
      <c r="C121" s="391"/>
      <c r="D121" s="391"/>
      <c r="E121" s="391"/>
      <c r="F121" s="391"/>
      <c r="G121" s="392"/>
      <c r="H121" s="374"/>
      <c r="I121" s="375"/>
      <c r="J121" s="375"/>
      <c r="K121" s="376"/>
      <c r="L121" s="191"/>
      <c r="M121" s="1"/>
      <c r="N121" s="99"/>
      <c r="Q121" s="110"/>
    </row>
    <row r="122" spans="2:18" ht="7.5" customHeight="1" thickBot="1">
      <c r="B122" s="68"/>
      <c r="C122" s="68"/>
      <c r="D122" s="68"/>
      <c r="E122" s="68"/>
      <c r="M122" s="1"/>
      <c r="O122" s="115"/>
      <c r="P122" s="113"/>
      <c r="Q122" s="114"/>
      <c r="R122" s="103"/>
    </row>
    <row r="123" spans="2:18" ht="17.25" customHeight="1" thickBot="1">
      <c r="B123" s="118">
        <f>+B114+1</f>
        <v>10</v>
      </c>
      <c r="C123" s="393" t="s">
        <v>53</v>
      </c>
      <c r="D123" s="394"/>
      <c r="E123" s="395"/>
      <c r="F123" s="71" t="s">
        <v>22</v>
      </c>
      <c r="G123" s="111"/>
      <c r="H123" s="73" t="s">
        <v>136</v>
      </c>
      <c r="I123" s="74"/>
      <c r="J123" s="74"/>
      <c r="K123" s="75"/>
      <c r="L123" s="76" t="s">
        <v>24</v>
      </c>
      <c r="M123" s="1"/>
      <c r="O123" s="115"/>
      <c r="P123" s="113"/>
      <c r="Q123" s="114"/>
      <c r="R123" s="103"/>
    </row>
    <row r="124" spans="2:17" ht="17.25" customHeight="1">
      <c r="B124" s="396"/>
      <c r="C124" s="397"/>
      <c r="D124" s="397"/>
      <c r="E124" s="397"/>
      <c r="F124" s="397"/>
      <c r="G124" s="398"/>
      <c r="H124" s="403"/>
      <c r="I124" s="404"/>
      <c r="J124" s="404"/>
      <c r="K124" s="405"/>
      <c r="L124" s="184"/>
      <c r="N124" s="99">
        <f>B124</f>
        <v>0</v>
      </c>
      <c r="O124" s="99"/>
      <c r="P124" s="113"/>
      <c r="Q124" s="114"/>
    </row>
    <row r="125" spans="2:18" ht="17.25" customHeight="1">
      <c r="B125" s="396"/>
      <c r="C125" s="397"/>
      <c r="D125" s="397"/>
      <c r="E125" s="397"/>
      <c r="F125" s="397"/>
      <c r="G125" s="398"/>
      <c r="H125" s="414"/>
      <c r="I125" s="415"/>
      <c r="J125" s="415"/>
      <c r="K125" s="416"/>
      <c r="L125" s="184"/>
      <c r="M125" s="1"/>
      <c r="N125" s="99">
        <f>C129</f>
        <v>0</v>
      </c>
      <c r="O125" s="115"/>
      <c r="P125" s="113"/>
      <c r="Q125" s="114"/>
      <c r="R125" s="103"/>
    </row>
    <row r="126" spans="2:18" ht="17.25" customHeight="1">
      <c r="B126" s="396"/>
      <c r="C126" s="397"/>
      <c r="D126" s="397"/>
      <c r="E126" s="397"/>
      <c r="F126" s="397"/>
      <c r="G126" s="398"/>
      <c r="H126" s="414"/>
      <c r="I126" s="415"/>
      <c r="J126" s="415"/>
      <c r="K126" s="416"/>
      <c r="L126" s="184"/>
      <c r="M126" s="1"/>
      <c r="N126" s="99">
        <f>G129</f>
        <v>0</v>
      </c>
      <c r="O126" s="115"/>
      <c r="P126" s="113"/>
      <c r="Q126" s="114"/>
      <c r="R126" s="103"/>
    </row>
    <row r="127" spans="2:18" ht="17.25" customHeight="1">
      <c r="B127" s="396"/>
      <c r="C127" s="397"/>
      <c r="D127" s="397"/>
      <c r="E127" s="397"/>
      <c r="F127" s="397"/>
      <c r="G127" s="398"/>
      <c r="H127" s="414"/>
      <c r="I127" s="415"/>
      <c r="J127" s="415"/>
      <c r="K127" s="416"/>
      <c r="L127" s="184"/>
      <c r="M127" s="1"/>
      <c r="N127" s="99">
        <f>C130</f>
        <v>0</v>
      </c>
      <c r="O127" s="115"/>
      <c r="P127" s="113"/>
      <c r="Q127" s="114"/>
      <c r="R127" s="103"/>
    </row>
    <row r="128" spans="2:18" ht="17.25" customHeight="1">
      <c r="B128" s="399"/>
      <c r="C128" s="400"/>
      <c r="D128" s="400"/>
      <c r="E128" s="400"/>
      <c r="F128" s="400"/>
      <c r="G128" s="401"/>
      <c r="H128" s="414"/>
      <c r="I128" s="415"/>
      <c r="J128" s="415"/>
      <c r="K128" s="416"/>
      <c r="L128" s="184"/>
      <c r="M128" s="1"/>
      <c r="N128" s="99"/>
      <c r="O128" s="115"/>
      <c r="P128" s="113"/>
      <c r="Q128" s="114"/>
      <c r="R128" s="103"/>
    </row>
    <row r="129" spans="2:18" ht="17.25" customHeight="1">
      <c r="B129" s="77" t="s">
        <v>25</v>
      </c>
      <c r="C129" s="402"/>
      <c r="D129" s="402"/>
      <c r="E129" s="402"/>
      <c r="F129" s="78" t="s">
        <v>26</v>
      </c>
      <c r="G129" s="116"/>
      <c r="H129" s="414"/>
      <c r="I129" s="415"/>
      <c r="J129" s="415"/>
      <c r="K129" s="416"/>
      <c r="L129" s="184"/>
      <c r="M129" s="1"/>
      <c r="N129" s="99"/>
      <c r="O129" s="115"/>
      <c r="P129" s="113"/>
      <c r="Q129" s="114"/>
      <c r="R129" s="103"/>
    </row>
    <row r="130" spans="2:18" ht="17.25" customHeight="1" thickBot="1">
      <c r="B130" s="117" t="s">
        <v>27</v>
      </c>
      <c r="C130" s="391"/>
      <c r="D130" s="391"/>
      <c r="E130" s="391"/>
      <c r="F130" s="391"/>
      <c r="G130" s="392"/>
      <c r="H130" s="374"/>
      <c r="I130" s="375"/>
      <c r="J130" s="375"/>
      <c r="K130" s="376"/>
      <c r="L130" s="191"/>
      <c r="M130" s="1"/>
      <c r="N130" s="99"/>
      <c r="O130" s="115"/>
      <c r="P130" s="113"/>
      <c r="Q130" s="114"/>
      <c r="R130" s="103"/>
    </row>
    <row r="131" spans="2:18" ht="7.5" customHeight="1" thickBot="1">
      <c r="B131" s="68"/>
      <c r="C131" s="68"/>
      <c r="D131" s="68"/>
      <c r="E131" s="68"/>
      <c r="M131" s="1"/>
      <c r="O131" s="115"/>
      <c r="P131" s="113"/>
      <c r="Q131" s="114"/>
      <c r="R131" s="103"/>
    </row>
    <row r="132" spans="2:18" ht="17.25" customHeight="1" thickBot="1">
      <c r="B132" s="118">
        <f>+B123+1</f>
        <v>11</v>
      </c>
      <c r="C132" s="393" t="s">
        <v>53</v>
      </c>
      <c r="D132" s="394"/>
      <c r="E132" s="395"/>
      <c r="F132" s="71" t="s">
        <v>22</v>
      </c>
      <c r="G132" s="111"/>
      <c r="H132" s="73" t="s">
        <v>136</v>
      </c>
      <c r="I132" s="74"/>
      <c r="J132" s="74"/>
      <c r="K132" s="75"/>
      <c r="L132" s="76" t="s">
        <v>24</v>
      </c>
      <c r="M132" s="1"/>
      <c r="O132" s="115"/>
      <c r="P132" s="113"/>
      <c r="Q132" s="114"/>
      <c r="R132" s="103"/>
    </row>
    <row r="133" spans="2:17" ht="17.25" customHeight="1">
      <c r="B133" s="396"/>
      <c r="C133" s="397"/>
      <c r="D133" s="397"/>
      <c r="E133" s="397"/>
      <c r="F133" s="397"/>
      <c r="G133" s="398"/>
      <c r="H133" s="403"/>
      <c r="I133" s="404"/>
      <c r="J133" s="404"/>
      <c r="K133" s="405"/>
      <c r="L133" s="184"/>
      <c r="N133" s="99">
        <f>B133</f>
        <v>0</v>
      </c>
      <c r="O133" s="99"/>
      <c r="P133" s="113"/>
      <c r="Q133" s="114"/>
    </row>
    <row r="134" spans="2:18" ht="17.25" customHeight="1">
      <c r="B134" s="396"/>
      <c r="C134" s="397"/>
      <c r="D134" s="397"/>
      <c r="E134" s="397"/>
      <c r="F134" s="397"/>
      <c r="G134" s="398"/>
      <c r="H134" s="414"/>
      <c r="I134" s="415"/>
      <c r="J134" s="415"/>
      <c r="K134" s="416"/>
      <c r="L134" s="184"/>
      <c r="M134" s="1"/>
      <c r="N134" s="99">
        <f>C138</f>
        <v>0</v>
      </c>
      <c r="O134" s="115"/>
      <c r="P134" s="113"/>
      <c r="Q134" s="114"/>
      <c r="R134" s="103"/>
    </row>
    <row r="135" spans="2:18" ht="17.25" customHeight="1">
      <c r="B135" s="396"/>
      <c r="C135" s="397"/>
      <c r="D135" s="397"/>
      <c r="E135" s="397"/>
      <c r="F135" s="397"/>
      <c r="G135" s="398"/>
      <c r="H135" s="414"/>
      <c r="I135" s="415"/>
      <c r="J135" s="415"/>
      <c r="K135" s="416"/>
      <c r="L135" s="184"/>
      <c r="M135" s="1"/>
      <c r="N135" s="99">
        <f>G138</f>
        <v>0</v>
      </c>
      <c r="O135" s="115"/>
      <c r="P135" s="113"/>
      <c r="Q135" s="114"/>
      <c r="R135" s="103"/>
    </row>
    <row r="136" spans="2:18" ht="17.25" customHeight="1">
      <c r="B136" s="396"/>
      <c r="C136" s="397"/>
      <c r="D136" s="397"/>
      <c r="E136" s="397"/>
      <c r="F136" s="397"/>
      <c r="G136" s="398"/>
      <c r="H136" s="414"/>
      <c r="I136" s="415"/>
      <c r="J136" s="415"/>
      <c r="K136" s="416"/>
      <c r="L136" s="184"/>
      <c r="M136" s="1"/>
      <c r="N136" s="99">
        <f>C139</f>
        <v>0</v>
      </c>
      <c r="O136" s="115"/>
      <c r="P136" s="113"/>
      <c r="Q136" s="114"/>
      <c r="R136" s="103"/>
    </row>
    <row r="137" spans="2:18" ht="17.25" customHeight="1">
      <c r="B137" s="399"/>
      <c r="C137" s="400"/>
      <c r="D137" s="400"/>
      <c r="E137" s="400"/>
      <c r="F137" s="400"/>
      <c r="G137" s="401"/>
      <c r="H137" s="414"/>
      <c r="I137" s="415"/>
      <c r="J137" s="415"/>
      <c r="K137" s="416"/>
      <c r="L137" s="184"/>
      <c r="M137" s="1"/>
      <c r="N137" s="99"/>
      <c r="O137" s="115"/>
      <c r="P137" s="113"/>
      <c r="Q137" s="114"/>
      <c r="R137" s="119"/>
    </row>
    <row r="138" spans="2:18" ht="17.25" customHeight="1">
      <c r="B138" s="77" t="s">
        <v>25</v>
      </c>
      <c r="C138" s="402"/>
      <c r="D138" s="402"/>
      <c r="E138" s="402"/>
      <c r="F138" s="78" t="s">
        <v>26</v>
      </c>
      <c r="G138" s="116"/>
      <c r="H138" s="414"/>
      <c r="I138" s="415"/>
      <c r="J138" s="415"/>
      <c r="K138" s="416"/>
      <c r="L138" s="184"/>
      <c r="M138" s="1"/>
      <c r="N138" s="99"/>
      <c r="O138" s="115"/>
      <c r="P138" s="113"/>
      <c r="Q138" s="114"/>
      <c r="R138" s="119"/>
    </row>
    <row r="139" spans="2:18" ht="17.25" customHeight="1" thickBot="1">
      <c r="B139" s="117" t="s">
        <v>27</v>
      </c>
      <c r="C139" s="391"/>
      <c r="D139" s="391"/>
      <c r="E139" s="391"/>
      <c r="F139" s="391"/>
      <c r="G139" s="392"/>
      <c r="H139" s="374"/>
      <c r="I139" s="375"/>
      <c r="J139" s="375"/>
      <c r="K139" s="376"/>
      <c r="L139" s="191"/>
      <c r="M139" s="1"/>
      <c r="N139" s="99"/>
      <c r="O139" s="115"/>
      <c r="P139" s="113"/>
      <c r="Q139" s="114"/>
      <c r="R139" s="119"/>
    </row>
    <row r="140" spans="2:13" ht="7.5" customHeight="1" thickBot="1">
      <c r="B140" s="68"/>
      <c r="C140" s="68"/>
      <c r="D140" s="68"/>
      <c r="E140" s="68"/>
      <c r="M140" s="1"/>
    </row>
    <row r="141" spans="2:13" ht="17.25" customHeight="1" thickBot="1">
      <c r="B141" s="118">
        <f>+B132+1</f>
        <v>12</v>
      </c>
      <c r="C141" s="393" t="s">
        <v>53</v>
      </c>
      <c r="D141" s="394"/>
      <c r="E141" s="395"/>
      <c r="F141" s="71" t="s">
        <v>22</v>
      </c>
      <c r="G141" s="111"/>
      <c r="H141" s="73" t="s">
        <v>136</v>
      </c>
      <c r="I141" s="74"/>
      <c r="J141" s="74"/>
      <c r="K141" s="75"/>
      <c r="L141" s="76" t="s">
        <v>24</v>
      </c>
      <c r="M141" s="1"/>
    </row>
    <row r="142" spans="2:14" ht="17.25" customHeight="1">
      <c r="B142" s="396"/>
      <c r="C142" s="397"/>
      <c r="D142" s="397"/>
      <c r="E142" s="397"/>
      <c r="F142" s="397"/>
      <c r="G142" s="398"/>
      <c r="H142" s="403"/>
      <c r="I142" s="404"/>
      <c r="J142" s="404"/>
      <c r="K142" s="405"/>
      <c r="L142" s="184"/>
      <c r="N142" s="99">
        <f>B142</f>
        <v>0</v>
      </c>
    </row>
    <row r="143" spans="2:14" ht="17.25" customHeight="1">
      <c r="B143" s="396"/>
      <c r="C143" s="397"/>
      <c r="D143" s="397"/>
      <c r="E143" s="397"/>
      <c r="F143" s="397"/>
      <c r="G143" s="398"/>
      <c r="H143" s="414"/>
      <c r="I143" s="415"/>
      <c r="J143" s="415"/>
      <c r="K143" s="416"/>
      <c r="L143" s="184"/>
      <c r="M143" s="1"/>
      <c r="N143" s="99">
        <f>C147</f>
        <v>0</v>
      </c>
    </row>
    <row r="144" spans="2:14" ht="17.25" customHeight="1">
      <c r="B144" s="396"/>
      <c r="C144" s="397"/>
      <c r="D144" s="397"/>
      <c r="E144" s="397"/>
      <c r="F144" s="397"/>
      <c r="G144" s="398"/>
      <c r="H144" s="414"/>
      <c r="I144" s="415"/>
      <c r="J144" s="415"/>
      <c r="K144" s="416"/>
      <c r="L144" s="184"/>
      <c r="M144" s="1"/>
      <c r="N144" s="99">
        <f>G147</f>
        <v>0</v>
      </c>
    </row>
    <row r="145" spans="2:14" ht="17.25" customHeight="1">
      <c r="B145" s="396"/>
      <c r="C145" s="397"/>
      <c r="D145" s="397"/>
      <c r="E145" s="397"/>
      <c r="F145" s="397"/>
      <c r="G145" s="398"/>
      <c r="H145" s="414"/>
      <c r="I145" s="415"/>
      <c r="J145" s="415"/>
      <c r="K145" s="416"/>
      <c r="L145" s="184"/>
      <c r="M145" s="1"/>
      <c r="N145" s="99">
        <f>C148</f>
        <v>0</v>
      </c>
    </row>
    <row r="146" spans="2:14" ht="17.25" customHeight="1">
      <c r="B146" s="399"/>
      <c r="C146" s="400"/>
      <c r="D146" s="400"/>
      <c r="E146" s="400"/>
      <c r="F146" s="400"/>
      <c r="G146" s="401"/>
      <c r="H146" s="414"/>
      <c r="I146" s="415"/>
      <c r="J146" s="415"/>
      <c r="K146" s="416"/>
      <c r="L146" s="184"/>
      <c r="M146" s="1"/>
      <c r="N146" s="99"/>
    </row>
    <row r="147" spans="2:14" ht="17.25" customHeight="1">
      <c r="B147" s="77" t="s">
        <v>25</v>
      </c>
      <c r="C147" s="402"/>
      <c r="D147" s="402"/>
      <c r="E147" s="402"/>
      <c r="F147" s="78" t="s">
        <v>26</v>
      </c>
      <c r="G147" s="116"/>
      <c r="H147" s="414"/>
      <c r="I147" s="415"/>
      <c r="J147" s="415"/>
      <c r="K147" s="416"/>
      <c r="L147" s="184"/>
      <c r="M147" s="1"/>
      <c r="N147" s="99"/>
    </row>
    <row r="148" spans="2:14" ht="17.25" customHeight="1" thickBot="1">
      <c r="B148" s="117" t="s">
        <v>27</v>
      </c>
      <c r="C148" s="391"/>
      <c r="D148" s="391"/>
      <c r="E148" s="391"/>
      <c r="F148" s="391"/>
      <c r="G148" s="392"/>
      <c r="H148" s="374"/>
      <c r="I148" s="375"/>
      <c r="J148" s="375"/>
      <c r="K148" s="376"/>
      <c r="L148" s="191"/>
      <c r="M148" s="1"/>
      <c r="N148" s="99"/>
    </row>
    <row r="149" spans="2:13" ht="7.5" customHeight="1" thickBot="1">
      <c r="B149" s="68"/>
      <c r="C149" s="68"/>
      <c r="D149" s="68"/>
      <c r="E149" s="68"/>
      <c r="M149" s="1"/>
    </row>
    <row r="150" spans="2:13" ht="17.25" customHeight="1" thickBot="1">
      <c r="B150" s="118">
        <f>+B141+1</f>
        <v>13</v>
      </c>
      <c r="C150" s="393" t="s">
        <v>53</v>
      </c>
      <c r="D150" s="394"/>
      <c r="E150" s="395"/>
      <c r="F150" s="71" t="s">
        <v>22</v>
      </c>
      <c r="G150" s="111"/>
      <c r="H150" s="73" t="s">
        <v>136</v>
      </c>
      <c r="I150" s="74"/>
      <c r="J150" s="74"/>
      <c r="K150" s="75"/>
      <c r="L150" s="76" t="s">
        <v>24</v>
      </c>
      <c r="M150" s="1"/>
    </row>
    <row r="151" spans="2:14" ht="17.25" customHeight="1">
      <c r="B151" s="396"/>
      <c r="C151" s="397"/>
      <c r="D151" s="397"/>
      <c r="E151" s="397"/>
      <c r="F151" s="397"/>
      <c r="G151" s="398"/>
      <c r="H151" s="403"/>
      <c r="I151" s="404"/>
      <c r="J151" s="404"/>
      <c r="K151" s="405"/>
      <c r="L151" s="184"/>
      <c r="N151" s="99">
        <f>B151</f>
        <v>0</v>
      </c>
    </row>
    <row r="152" spans="2:14" ht="17.25" customHeight="1">
      <c r="B152" s="396"/>
      <c r="C152" s="397"/>
      <c r="D152" s="397"/>
      <c r="E152" s="397"/>
      <c r="F152" s="397"/>
      <c r="G152" s="398"/>
      <c r="H152" s="414"/>
      <c r="I152" s="415"/>
      <c r="J152" s="415"/>
      <c r="K152" s="416"/>
      <c r="L152" s="184"/>
      <c r="M152" s="1"/>
      <c r="N152" s="99">
        <f>C156</f>
        <v>0</v>
      </c>
    </row>
    <row r="153" spans="2:14" ht="17.25" customHeight="1">
      <c r="B153" s="396"/>
      <c r="C153" s="397"/>
      <c r="D153" s="397"/>
      <c r="E153" s="397"/>
      <c r="F153" s="397"/>
      <c r="G153" s="398"/>
      <c r="H153" s="414"/>
      <c r="I153" s="415"/>
      <c r="J153" s="415"/>
      <c r="K153" s="416"/>
      <c r="L153" s="184"/>
      <c r="M153" s="1"/>
      <c r="N153" s="99">
        <f>G156</f>
        <v>0</v>
      </c>
    </row>
    <row r="154" spans="2:14" ht="17.25" customHeight="1">
      <c r="B154" s="396"/>
      <c r="C154" s="397"/>
      <c r="D154" s="397"/>
      <c r="E154" s="397"/>
      <c r="F154" s="397"/>
      <c r="G154" s="398"/>
      <c r="H154" s="414"/>
      <c r="I154" s="415"/>
      <c r="J154" s="415"/>
      <c r="K154" s="416"/>
      <c r="L154" s="184"/>
      <c r="M154" s="1"/>
      <c r="N154" s="99">
        <f>C157</f>
        <v>0</v>
      </c>
    </row>
    <row r="155" spans="2:14" ht="17.25" customHeight="1">
      <c r="B155" s="399"/>
      <c r="C155" s="400"/>
      <c r="D155" s="400"/>
      <c r="E155" s="400"/>
      <c r="F155" s="400"/>
      <c r="G155" s="401"/>
      <c r="H155" s="414"/>
      <c r="I155" s="415"/>
      <c r="J155" s="415"/>
      <c r="K155" s="416"/>
      <c r="L155" s="184"/>
      <c r="M155" s="1"/>
      <c r="N155" s="99"/>
    </row>
    <row r="156" spans="2:14" ht="17.25" customHeight="1">
      <c r="B156" s="77" t="s">
        <v>25</v>
      </c>
      <c r="C156" s="402"/>
      <c r="D156" s="402"/>
      <c r="E156" s="402"/>
      <c r="F156" s="78" t="s">
        <v>26</v>
      </c>
      <c r="G156" s="116"/>
      <c r="H156" s="414"/>
      <c r="I156" s="415"/>
      <c r="J156" s="415"/>
      <c r="K156" s="416"/>
      <c r="L156" s="184"/>
      <c r="M156" s="1"/>
      <c r="N156" s="99"/>
    </row>
    <row r="157" spans="2:14" ht="17.25" customHeight="1" thickBot="1">
      <c r="B157" s="117" t="s">
        <v>27</v>
      </c>
      <c r="C157" s="391"/>
      <c r="D157" s="391"/>
      <c r="E157" s="391"/>
      <c r="F157" s="391"/>
      <c r="G157" s="392"/>
      <c r="H157" s="374"/>
      <c r="I157" s="375"/>
      <c r="J157" s="375"/>
      <c r="K157" s="376"/>
      <c r="L157" s="191"/>
      <c r="M157" s="1"/>
      <c r="N157" s="99" t="s">
        <v>144</v>
      </c>
    </row>
    <row r="158" spans="2:13" ht="15" customHeight="1" thickBot="1">
      <c r="B158" s="83"/>
      <c r="C158" s="83"/>
      <c r="D158" s="83"/>
      <c r="E158" s="83"/>
      <c r="F158" s="83"/>
      <c r="J158" s="194"/>
      <c r="K158" s="195" t="s">
        <v>30</v>
      </c>
      <c r="L158" s="196">
        <f>IF(SUM(L133:L157)=0,"",SUM(L133:L157))</f>
      </c>
      <c r="M158" s="1"/>
    </row>
    <row r="159" spans="2:13" ht="15" customHeight="1">
      <c r="B159" s="83"/>
      <c r="C159" s="83"/>
      <c r="D159" s="83"/>
      <c r="E159" s="83"/>
      <c r="F159" s="83"/>
      <c r="J159" s="282" t="s">
        <v>154</v>
      </c>
      <c r="K159" s="319"/>
      <c r="L159" s="320"/>
      <c r="M159" s="1"/>
    </row>
    <row r="160" spans="2:13" ht="15" customHeight="1">
      <c r="B160" s="83"/>
      <c r="C160" s="83"/>
      <c r="D160" s="83"/>
      <c r="E160" s="83"/>
      <c r="F160" s="83"/>
      <c r="J160" s="283" t="s">
        <v>157</v>
      </c>
      <c r="K160" s="321"/>
      <c r="L160" s="322"/>
      <c r="M160" s="1"/>
    </row>
    <row r="161" spans="2:13" ht="15" customHeight="1">
      <c r="B161" s="83"/>
      <c r="C161" s="83"/>
      <c r="D161" s="83"/>
      <c r="E161" s="83"/>
      <c r="F161" s="83"/>
      <c r="J161" s="283" t="s">
        <v>155</v>
      </c>
      <c r="K161" s="317"/>
      <c r="L161" s="318"/>
      <c r="M161" s="1"/>
    </row>
    <row r="162" spans="10:13" ht="17.25" customHeight="1">
      <c r="J162" s="284" t="s">
        <v>156</v>
      </c>
      <c r="L162" s="241">
        <v>1</v>
      </c>
      <c r="M162" s="240" t="s">
        <v>134</v>
      </c>
    </row>
    <row r="163" ht="18.75">
      <c r="J163" s="283"/>
    </row>
    <row r="164" ht="18.75">
      <c r="J164" s="284"/>
    </row>
  </sheetData>
  <sheetProtection selectLockedCells="1"/>
  <mergeCells count="173">
    <mergeCell ref="E4:I4"/>
    <mergeCell ref="H153:K153"/>
    <mergeCell ref="H154:K154"/>
    <mergeCell ref="H155:K155"/>
    <mergeCell ref="H156:K156"/>
    <mergeCell ref="H126:K126"/>
    <mergeCell ref="H127:K127"/>
    <mergeCell ref="H128:K128"/>
    <mergeCell ref="H129:K129"/>
    <mergeCell ref="H134:K134"/>
    <mergeCell ref="H130:K130"/>
    <mergeCell ref="H151:K151"/>
    <mergeCell ref="H147:K147"/>
    <mergeCell ref="H152:K152"/>
    <mergeCell ref="H139:K139"/>
    <mergeCell ref="H135:K135"/>
    <mergeCell ref="H136:K136"/>
    <mergeCell ref="H137:K137"/>
    <mergeCell ref="H138:K138"/>
    <mergeCell ref="H145:K145"/>
    <mergeCell ref="H146:K146"/>
    <mergeCell ref="H117:K117"/>
    <mergeCell ref="H118:K118"/>
    <mergeCell ref="H119:K119"/>
    <mergeCell ref="H120:K120"/>
    <mergeCell ref="H125:K125"/>
    <mergeCell ref="H133:K133"/>
    <mergeCell ref="H142:K142"/>
    <mergeCell ref="H103:K103"/>
    <mergeCell ref="H94:K94"/>
    <mergeCell ref="H85:K85"/>
    <mergeCell ref="H89:K89"/>
    <mergeCell ref="H90:K90"/>
    <mergeCell ref="H143:K143"/>
    <mergeCell ref="H91:K91"/>
    <mergeCell ref="H92:K92"/>
    <mergeCell ref="H93:K93"/>
    <mergeCell ref="H98:K98"/>
    <mergeCell ref="H99:K99"/>
    <mergeCell ref="H100:K100"/>
    <mergeCell ref="H34:K34"/>
    <mergeCell ref="H35:K35"/>
    <mergeCell ref="H67:K67"/>
    <mergeCell ref="H47:K47"/>
    <mergeCell ref="H38:K38"/>
    <mergeCell ref="H29:K29"/>
    <mergeCell ref="B49:I49"/>
    <mergeCell ref="B50:I50"/>
    <mergeCell ref="B51:I51"/>
    <mergeCell ref="B52:I52"/>
    <mergeCell ref="H62:K62"/>
    <mergeCell ref="H63:K63"/>
    <mergeCell ref="H64:K64"/>
    <mergeCell ref="H65:K65"/>
    <mergeCell ref="H33:K33"/>
    <mergeCell ref="H36:K36"/>
    <mergeCell ref="H37:K37"/>
    <mergeCell ref="H42:K42"/>
    <mergeCell ref="H43:K43"/>
    <mergeCell ref="H44:K44"/>
    <mergeCell ref="H70:K70"/>
    <mergeCell ref="H79:K79"/>
    <mergeCell ref="H88:K88"/>
    <mergeCell ref="H97:K97"/>
    <mergeCell ref="H115:K115"/>
    <mergeCell ref="H76:K76"/>
    <mergeCell ref="H71:K71"/>
    <mergeCell ref="H72:K72"/>
    <mergeCell ref="H73:K73"/>
    <mergeCell ref="H74:K74"/>
    <mergeCell ref="C103:G103"/>
    <mergeCell ref="C93:E93"/>
    <mergeCell ref="H75:K75"/>
    <mergeCell ref="H80:K80"/>
    <mergeCell ref="H81:K81"/>
    <mergeCell ref="H82:K82"/>
    <mergeCell ref="H83:K83"/>
    <mergeCell ref="H84:K84"/>
    <mergeCell ref="H101:K101"/>
    <mergeCell ref="H102:K102"/>
    <mergeCell ref="C76:G76"/>
    <mergeCell ref="C78:E78"/>
    <mergeCell ref="C94:G94"/>
    <mergeCell ref="C96:E96"/>
    <mergeCell ref="B97:G101"/>
    <mergeCell ref="C102:E102"/>
    <mergeCell ref="B79:G83"/>
    <mergeCell ref="C84:E84"/>
    <mergeCell ref="C85:G85"/>
    <mergeCell ref="C87:E87"/>
    <mergeCell ref="B88:G92"/>
    <mergeCell ref="C66:E66"/>
    <mergeCell ref="C67:G67"/>
    <mergeCell ref="C69:E69"/>
    <mergeCell ref="B70:G74"/>
    <mergeCell ref="C75:E75"/>
    <mergeCell ref="C31:E31"/>
    <mergeCell ref="B32:G36"/>
    <mergeCell ref="C37:E37"/>
    <mergeCell ref="C38:G38"/>
    <mergeCell ref="C40:E40"/>
    <mergeCell ref="B41:G45"/>
    <mergeCell ref="C46:E46"/>
    <mergeCell ref="C47:G47"/>
    <mergeCell ref="C60:E60"/>
    <mergeCell ref="B61:G65"/>
    <mergeCell ref="H32:K32"/>
    <mergeCell ref="H41:K41"/>
    <mergeCell ref="H61:K61"/>
    <mergeCell ref="G57:H57"/>
    <mergeCell ref="H45:K45"/>
    <mergeCell ref="H46:K46"/>
    <mergeCell ref="H66:K66"/>
    <mergeCell ref="C1:E1"/>
    <mergeCell ref="B9:L10"/>
    <mergeCell ref="C12:E12"/>
    <mergeCell ref="G12:L12"/>
    <mergeCell ref="E13:L13"/>
    <mergeCell ref="C29:G29"/>
    <mergeCell ref="C14:G14"/>
    <mergeCell ref="K14:L14"/>
    <mergeCell ref="G1:H1"/>
    <mergeCell ref="C15:G15"/>
    <mergeCell ref="K15:L15"/>
    <mergeCell ref="C16:G16"/>
    <mergeCell ref="I16:L16"/>
    <mergeCell ref="C17:G17"/>
    <mergeCell ref="B18:G20"/>
    <mergeCell ref="H18:K18"/>
    <mergeCell ref="C22:E22"/>
    <mergeCell ref="B23:G27"/>
    <mergeCell ref="C28:E28"/>
    <mergeCell ref="H23:K23"/>
    <mergeCell ref="H24:K24"/>
    <mergeCell ref="H25:K25"/>
    <mergeCell ref="H26:K26"/>
    <mergeCell ref="H27:K27"/>
    <mergeCell ref="H28:K28"/>
    <mergeCell ref="G111:H111"/>
    <mergeCell ref="C157:G157"/>
    <mergeCell ref="B142:G146"/>
    <mergeCell ref="C147:E147"/>
    <mergeCell ref="C148:G148"/>
    <mergeCell ref="C150:E150"/>
    <mergeCell ref="B151:G155"/>
    <mergeCell ref="H116:K116"/>
    <mergeCell ref="H121:K121"/>
    <mergeCell ref="H144:K144"/>
    <mergeCell ref="C114:E114"/>
    <mergeCell ref="B115:G119"/>
    <mergeCell ref="C120:E120"/>
    <mergeCell ref="C156:E156"/>
    <mergeCell ref="C132:E132"/>
    <mergeCell ref="B133:G137"/>
    <mergeCell ref="C138:E138"/>
    <mergeCell ref="C139:G139"/>
    <mergeCell ref="C141:E141"/>
    <mergeCell ref="C121:G121"/>
    <mergeCell ref="C123:E123"/>
    <mergeCell ref="B124:G128"/>
    <mergeCell ref="C129:E129"/>
    <mergeCell ref="C130:G130"/>
    <mergeCell ref="H124:K124"/>
    <mergeCell ref="H157:K157"/>
    <mergeCell ref="H148:K148"/>
    <mergeCell ref="H19:K19"/>
    <mergeCell ref="H20:K20"/>
    <mergeCell ref="C57:E57"/>
    <mergeCell ref="C58:G58"/>
    <mergeCell ref="K58:L58"/>
    <mergeCell ref="C111:E111"/>
    <mergeCell ref="C112:G112"/>
    <mergeCell ref="K112:L112"/>
  </mergeCells>
  <conditionalFormatting sqref="O35:P37 O38 P39">
    <cfRule type="uniqueValues" priority="21" dxfId="42">
      <formula>AND(COUNTIF($O$35:$P$37,O35)+COUNTIF($O$38:$O$38,O35)+COUNTIF($P$39:$P$39,O35)=1,NOT(ISBLANK(O35)))</formula>
    </cfRule>
  </conditionalFormatting>
  <conditionalFormatting sqref="Q22:R38">
    <cfRule type="uniqueValues" priority="22" dxfId="42">
      <formula>AND(COUNTIF($Q$22:$R$38,Q22)=1,NOT(ISBLANK(Q22)))</formula>
    </cfRule>
  </conditionalFormatting>
  <conditionalFormatting sqref="O22:S34">
    <cfRule type="uniqueValues" priority="20" dxfId="43">
      <formula>AND(COUNTIF($O$22:$S$34,O22)=1,NOT(ISBLANK(O22)))</formula>
    </cfRule>
  </conditionalFormatting>
  <conditionalFormatting sqref="O35:R37">
    <cfRule type="uniqueValues" priority="19" dxfId="43">
      <formula>AND(COUNTIF($O$35:$R$37,O35)=1,NOT(ISBLANK(O35)))</formula>
    </cfRule>
  </conditionalFormatting>
  <conditionalFormatting sqref="O18:P18">
    <cfRule type="uniqueValues" priority="23" dxfId="43">
      <formula>AND(COUNTIF($O$18:$P$18,O18)=1,NOT(ISBLANK(O18)))</formula>
    </cfRule>
    <cfRule type="uniqueValues" priority="24" dxfId="42">
      <formula>AND(COUNTIF($O$18:$P$18,O18)=1,NOT(ISBLANK(O18)))</formula>
    </cfRule>
  </conditionalFormatting>
  <conditionalFormatting sqref="O69:P70">
    <cfRule type="uniqueValues" priority="16" dxfId="42">
      <formula>AND(COUNTIF($O$69:$P$70,O69)=1,NOT(ISBLANK(O69)))</formula>
    </cfRule>
  </conditionalFormatting>
  <conditionalFormatting sqref="O64:P64">
    <cfRule type="uniqueValues" priority="15" dxfId="42">
      <formula>AND(COUNTIF($O$64:$P$64,O64)=1,NOT(ISBLANK(O64)))</formula>
    </cfRule>
  </conditionalFormatting>
  <conditionalFormatting sqref="O71:P85">
    <cfRule type="uniqueValues" priority="17" dxfId="42">
      <formula>AND(COUNTIF($O$71:$P$85,O71)=1,NOT(ISBLANK(O71)))</formula>
    </cfRule>
  </conditionalFormatting>
  <conditionalFormatting sqref="Q68:R85">
    <cfRule type="uniqueValues" priority="18" dxfId="42">
      <formula>AND(COUNTIF($Q$68:$R$85,Q68)=1,NOT(ISBLANK(Q68)))</formula>
    </cfRule>
  </conditionalFormatting>
  <conditionalFormatting sqref="O68:R85">
    <cfRule type="uniqueValues" priority="14" dxfId="43">
      <formula>AND(COUNTIF($O$68:$R$85,O68)=1,NOT(ISBLANK(O68)))</formula>
    </cfRule>
  </conditionalFormatting>
  <conditionalFormatting sqref="O68:R85 O64:P64">
    <cfRule type="uniqueValues" priority="13" dxfId="43">
      <formula>AND(COUNTIF($O$68:$R$85,O64)+COUNTIF($O$64:$P$64,O64)=1,NOT(ISBLANK(O64)))</formula>
    </cfRule>
  </conditionalFormatting>
  <conditionalFormatting sqref="O123:P124">
    <cfRule type="uniqueValues" priority="4" dxfId="42">
      <formula>AND(COUNTIF($O$123:$P$124,O123)=1,NOT(ISBLANK(O123)))</formula>
    </cfRule>
  </conditionalFormatting>
  <conditionalFormatting sqref="O118:P118">
    <cfRule type="uniqueValues" priority="3" dxfId="42">
      <formula>AND(COUNTIF($O$118:$P$118,O118)=1,NOT(ISBLANK(O118)))</formula>
    </cfRule>
  </conditionalFormatting>
  <conditionalFormatting sqref="O125:P139">
    <cfRule type="uniqueValues" priority="5" dxfId="42">
      <formula>AND(COUNTIF($O$125:$P$139,O125)=1,NOT(ISBLANK(O125)))</formula>
    </cfRule>
  </conditionalFormatting>
  <conditionalFormatting sqref="Q122:R139">
    <cfRule type="uniqueValues" priority="6" dxfId="42">
      <formula>AND(COUNTIF($Q$122:$R$139,Q122)=1,NOT(ISBLANK(Q122)))</formula>
    </cfRule>
  </conditionalFormatting>
  <conditionalFormatting sqref="O122:R139">
    <cfRule type="uniqueValues" priority="2" dxfId="43">
      <formula>AND(COUNTIF($O$122:$R$139,O122)=1,NOT(ISBLANK(O122)))</formula>
    </cfRule>
  </conditionalFormatting>
  <conditionalFormatting sqref="O122:R139 O118:P118">
    <cfRule type="uniqueValues" priority="1" dxfId="43">
      <formula>AND(COUNTIF($O$122:$R$139,O118)+COUNTIF($O$118:$P$118,O118)=1,NOT(ISBLANK(O118)))</formula>
    </cfRule>
  </conditionalFormatting>
  <printOptions horizontalCentered="1"/>
  <pageMargins left="0.1968503937007874" right="0.1968503937007874" top="0.1968503937007874" bottom="0.1968503937007874" header="0.5905511811023623" footer="0.31496062992125984"/>
  <pageSetup blackAndWhite="1" horizontalDpi="600" verticalDpi="600" orientation="portrait" paperSize="9" r:id="rId3"/>
  <headerFooter>
    <oddHeader>&amp;R&amp;P/&amp;N　頁　　</oddHeader>
  </headerFooter>
  <legacyDrawing r:id="rId2"/>
</worksheet>
</file>

<file path=xl/worksheets/sheet4.xml><?xml version="1.0" encoding="utf-8"?>
<worksheet xmlns="http://schemas.openxmlformats.org/spreadsheetml/2006/main" xmlns:r="http://schemas.openxmlformats.org/officeDocument/2006/relationships">
  <dimension ref="B1:R53"/>
  <sheetViews>
    <sheetView tabSelected="1" view="pageBreakPreview" zoomScaleSheetLayoutView="100" zoomScalePageLayoutView="0" workbookViewId="0" topLeftCell="A1">
      <selection activeCell="E4" sqref="E4:J4"/>
    </sheetView>
  </sheetViews>
  <sheetFormatPr defaultColWidth="9.25390625" defaultRowHeight="13.5"/>
  <cols>
    <col min="1" max="1" width="0.74609375" style="248" customWidth="1"/>
    <col min="2" max="2" width="9.25390625" style="248" customWidth="1"/>
    <col min="3" max="3" width="2.25390625" style="248" customWidth="1"/>
    <col min="4" max="4" width="8.50390625" style="248" customWidth="1"/>
    <col min="5" max="5" width="6.875" style="248" customWidth="1"/>
    <col min="6" max="6" width="9.375" style="248" customWidth="1"/>
    <col min="7" max="7" width="9.25390625" style="248" customWidth="1"/>
    <col min="8" max="8" width="9.375" style="248" customWidth="1"/>
    <col min="9" max="9" width="14.25390625" style="248" customWidth="1"/>
    <col min="10" max="10" width="9.25390625" style="248" customWidth="1"/>
    <col min="11" max="11" width="9.875" style="248" customWidth="1"/>
    <col min="12" max="12" width="9.25390625" style="248" customWidth="1"/>
    <col min="13" max="13" width="3.125" style="256" customWidth="1"/>
    <col min="14" max="14" width="5.00390625" style="255" hidden="1" customWidth="1"/>
    <col min="15" max="15" width="15.625" style="248" customWidth="1"/>
    <col min="16" max="16" width="31.75390625" style="248" customWidth="1"/>
    <col min="17" max="17" width="7.125" style="249" customWidth="1"/>
    <col min="18" max="18" width="14.625" style="248" customWidth="1"/>
    <col min="19" max="25" width="7.125" style="248" customWidth="1"/>
    <col min="26" max="26" width="6.875" style="248" customWidth="1"/>
    <col min="27" max="254" width="7.125" style="248" customWidth="1"/>
    <col min="255" max="255" width="0.74609375" style="248" customWidth="1"/>
    <col min="256" max="16384" width="9.25390625" style="248" customWidth="1"/>
  </cols>
  <sheetData>
    <row r="1" spans="2:14" ht="22.5" customHeight="1">
      <c r="B1" s="86" t="s">
        <v>31</v>
      </c>
      <c r="C1" s="383"/>
      <c r="D1" s="384"/>
      <c r="E1" s="385"/>
      <c r="F1" s="86" t="s">
        <v>32</v>
      </c>
      <c r="G1" s="87">
        <f>IF(C1="","","20"&amp;MID(C1,8,2)&amp;"年"&amp;MID(C1,10,2)&amp;"月"&amp;(RIGHT(C1,2))&amp;"日")</f>
      </c>
      <c r="H1" s="246"/>
      <c r="I1" s="220" t="s">
        <v>33</v>
      </c>
      <c r="J1" s="221"/>
      <c r="K1" s="221" t="s">
        <v>34</v>
      </c>
      <c r="L1" s="222"/>
      <c r="M1" s="247"/>
      <c r="N1" s="89"/>
    </row>
    <row r="2" spans="2:14" ht="12.75" customHeight="1">
      <c r="B2" s="250" t="s">
        <v>152</v>
      </c>
      <c r="C2" s="251"/>
      <c r="D2" s="251"/>
      <c r="E2" s="251"/>
      <c r="F2" s="251"/>
      <c r="G2" s="251"/>
      <c r="H2" s="251"/>
      <c r="I2" s="251"/>
      <c r="J2" s="251"/>
      <c r="K2" s="251"/>
      <c r="L2" s="251"/>
      <c r="M2" s="47"/>
      <c r="N2" s="252"/>
    </row>
    <row r="3" spans="2:14" ht="12.75" customHeight="1">
      <c r="B3" s="250"/>
      <c r="C3" s="251"/>
      <c r="D3" s="251"/>
      <c r="E3" s="251"/>
      <c r="F3" s="251"/>
      <c r="G3" s="251"/>
      <c r="H3" s="251"/>
      <c r="I3" s="251"/>
      <c r="J3" s="251"/>
      <c r="K3" s="251"/>
      <c r="L3" s="251"/>
      <c r="M3" s="47"/>
      <c r="N3" s="252"/>
    </row>
    <row r="4" spans="2:17" s="4" customFormat="1" ht="29.25" customHeight="1">
      <c r="B4" s="5" t="s">
        <v>162</v>
      </c>
      <c r="C4" s="5"/>
      <c r="D4" s="5"/>
      <c r="E4" s="548" t="s">
        <v>161</v>
      </c>
      <c r="F4" s="548"/>
      <c r="G4" s="548"/>
      <c r="H4" s="548"/>
      <c r="I4" s="548"/>
      <c r="J4" s="548"/>
      <c r="K4" s="5"/>
      <c r="L4" s="5"/>
      <c r="M4" s="253"/>
      <c r="N4" s="92"/>
      <c r="Q4" s="254"/>
    </row>
    <row r="5" spans="2:14" ht="5.25" customHeight="1">
      <c r="B5" s="180"/>
      <c r="C5" s="180"/>
      <c r="D5" s="180"/>
      <c r="E5" s="180"/>
      <c r="F5" s="180"/>
      <c r="G5" s="180"/>
      <c r="H5" s="180"/>
      <c r="I5" s="180"/>
      <c r="J5" s="180"/>
      <c r="K5" s="180"/>
      <c r="L5" s="180"/>
      <c r="M5" s="6"/>
      <c r="N5" s="94"/>
    </row>
    <row r="6" spans="2:14" ht="3.75" customHeight="1">
      <c r="B6" s="9"/>
      <c r="C6" s="9"/>
      <c r="D6" s="9"/>
      <c r="E6" s="9"/>
      <c r="F6" s="9"/>
      <c r="G6" s="9"/>
      <c r="H6" s="9"/>
      <c r="I6" s="9"/>
      <c r="J6" s="9"/>
      <c r="K6" s="9"/>
      <c r="L6" s="9"/>
      <c r="M6" s="8"/>
      <c r="N6" s="95"/>
    </row>
    <row r="7" spans="2:14" ht="1.5" customHeight="1">
      <c r="B7" s="180"/>
      <c r="C7" s="180"/>
      <c r="D7" s="180"/>
      <c r="E7" s="180"/>
      <c r="F7" s="180"/>
      <c r="G7" s="180"/>
      <c r="H7" s="180"/>
      <c r="I7" s="180"/>
      <c r="J7" s="180"/>
      <c r="K7" s="180"/>
      <c r="L7" s="180"/>
      <c r="M7" s="10"/>
      <c r="N7" s="94"/>
    </row>
    <row r="8" ht="14.25" customHeight="1">
      <c r="M8" s="8"/>
    </row>
    <row r="9" spans="2:14" ht="13.5">
      <c r="B9" s="449" t="s">
        <v>125</v>
      </c>
      <c r="C9" s="449"/>
      <c r="D9" s="449"/>
      <c r="E9" s="449"/>
      <c r="F9" s="449"/>
      <c r="G9" s="449"/>
      <c r="H9" s="449"/>
      <c r="I9" s="449"/>
      <c r="J9" s="449"/>
      <c r="K9" s="449"/>
      <c r="L9" s="449"/>
      <c r="N9" s="257"/>
    </row>
    <row r="10" spans="2:13" ht="13.5">
      <c r="B10" s="449"/>
      <c r="C10" s="449"/>
      <c r="D10" s="449"/>
      <c r="E10" s="449"/>
      <c r="F10" s="449"/>
      <c r="G10" s="449"/>
      <c r="H10" s="449"/>
      <c r="I10" s="449"/>
      <c r="J10" s="449"/>
      <c r="K10" s="449"/>
      <c r="L10" s="449"/>
      <c r="M10" s="247"/>
    </row>
    <row r="11" ht="14.25" thickBot="1"/>
    <row r="12" spans="2:14" ht="21.75" customHeight="1">
      <c r="B12" s="286" t="s">
        <v>38</v>
      </c>
      <c r="C12" s="456"/>
      <c r="D12" s="457"/>
      <c r="E12" s="458"/>
      <c r="F12" s="285" t="s">
        <v>151</v>
      </c>
      <c r="G12" s="459"/>
      <c r="H12" s="437"/>
      <c r="I12" s="437"/>
      <c r="J12" s="437"/>
      <c r="K12" s="437"/>
      <c r="L12" s="438"/>
      <c r="N12" s="258"/>
    </row>
    <row r="13" spans="2:14" ht="21.75" customHeight="1">
      <c r="B13" s="100" t="s">
        <v>153</v>
      </c>
      <c r="C13" s="260" t="s">
        <v>41</v>
      </c>
      <c r="D13" s="296" t="s">
        <v>42</v>
      </c>
      <c r="E13" s="460"/>
      <c r="F13" s="461"/>
      <c r="G13" s="461"/>
      <c r="H13" s="461"/>
      <c r="I13" s="461"/>
      <c r="J13" s="461"/>
      <c r="K13" s="461"/>
      <c r="L13" s="462"/>
      <c r="M13" s="248"/>
      <c r="N13" s="259">
        <f>E13</f>
        <v>0</v>
      </c>
    </row>
    <row r="14" spans="2:14" ht="12" customHeight="1">
      <c r="B14" s="101" t="s">
        <v>43</v>
      </c>
      <c r="C14" s="441"/>
      <c r="D14" s="463"/>
      <c r="E14" s="463"/>
      <c r="F14" s="463"/>
      <c r="G14" s="464"/>
      <c r="H14" s="293" t="s">
        <v>43</v>
      </c>
      <c r="I14" s="294"/>
      <c r="J14" s="295" t="s">
        <v>43</v>
      </c>
      <c r="K14" s="450"/>
      <c r="L14" s="451"/>
      <c r="M14" s="248"/>
      <c r="N14" s="259"/>
    </row>
    <row r="15" spans="2:14" ht="30.75" customHeight="1">
      <c r="B15" s="292" t="s">
        <v>148</v>
      </c>
      <c r="C15" s="386"/>
      <c r="D15" s="387"/>
      <c r="E15" s="387"/>
      <c r="F15" s="387"/>
      <c r="G15" s="388"/>
      <c r="H15" s="289" t="s">
        <v>149</v>
      </c>
      <c r="I15" s="290"/>
      <c r="J15" s="291" t="s">
        <v>147</v>
      </c>
      <c r="K15" s="386"/>
      <c r="L15" s="417"/>
      <c r="M15" s="248"/>
      <c r="N15" s="259">
        <f>C15</f>
        <v>0</v>
      </c>
    </row>
    <row r="16" spans="2:14" ht="21.75" customHeight="1" thickBot="1">
      <c r="B16" s="102" t="s">
        <v>150</v>
      </c>
      <c r="C16" s="418"/>
      <c r="D16" s="419"/>
      <c r="E16" s="419"/>
      <c r="F16" s="419"/>
      <c r="G16" s="420"/>
      <c r="H16" s="287" t="s">
        <v>44</v>
      </c>
      <c r="I16" s="452"/>
      <c r="J16" s="421"/>
      <c r="K16" s="421"/>
      <c r="L16" s="422"/>
      <c r="M16" s="248"/>
      <c r="N16" s="259">
        <f>I15</f>
        <v>0</v>
      </c>
    </row>
    <row r="17" spans="2:14" ht="17.25" customHeight="1">
      <c r="B17" s="48" t="s">
        <v>18</v>
      </c>
      <c r="C17" s="363" t="s">
        <v>19</v>
      </c>
      <c r="D17" s="363"/>
      <c r="E17" s="363"/>
      <c r="F17" s="363"/>
      <c r="G17" s="363"/>
      <c r="H17" s="48" t="s">
        <v>20</v>
      </c>
      <c r="I17" s="50"/>
      <c r="J17" s="51"/>
      <c r="K17" s="52"/>
      <c r="L17" s="261"/>
      <c r="M17" s="248"/>
      <c r="N17" s="259">
        <f>K15</f>
        <v>0</v>
      </c>
    </row>
    <row r="18" spans="2:16" ht="21.75" customHeight="1">
      <c r="B18" s="423"/>
      <c r="C18" s="424"/>
      <c r="D18" s="424"/>
      <c r="E18" s="424"/>
      <c r="F18" s="424"/>
      <c r="G18" s="425"/>
      <c r="H18" s="465" t="s">
        <v>145</v>
      </c>
      <c r="I18" s="466"/>
      <c r="J18" s="466"/>
      <c r="K18" s="467"/>
      <c r="L18" s="243"/>
      <c r="M18" s="248"/>
      <c r="N18" s="259"/>
      <c r="O18" s="262"/>
      <c r="P18" s="263"/>
    </row>
    <row r="19" spans="2:17" ht="21.75" customHeight="1">
      <c r="B19" s="423"/>
      <c r="C19" s="424"/>
      <c r="D19" s="424"/>
      <c r="E19" s="424"/>
      <c r="F19" s="424"/>
      <c r="G19" s="425"/>
      <c r="H19" s="377" t="s">
        <v>48</v>
      </c>
      <c r="I19" s="378"/>
      <c r="J19" s="378"/>
      <c r="K19" s="468"/>
      <c r="L19" s="244"/>
      <c r="M19" s="248"/>
      <c r="N19" s="106"/>
      <c r="Q19" s="264"/>
    </row>
    <row r="20" spans="2:14" ht="21.75" customHeight="1" thickBot="1">
      <c r="B20" s="426"/>
      <c r="C20" s="427"/>
      <c r="D20" s="427"/>
      <c r="E20" s="427"/>
      <c r="F20" s="427"/>
      <c r="G20" s="428"/>
      <c r="H20" s="469" t="s">
        <v>146</v>
      </c>
      <c r="I20" s="470"/>
      <c r="J20" s="470"/>
      <c r="K20" s="471"/>
      <c r="L20" s="245"/>
      <c r="M20" s="62"/>
      <c r="N20" s="106">
        <f>MATCH("確認",N:N,1)</f>
        <v>48</v>
      </c>
    </row>
    <row r="21" spans="2:17" ht="15.75" customHeight="1" thickBot="1">
      <c r="B21" s="265"/>
      <c r="C21" s="265"/>
      <c r="D21" s="265"/>
      <c r="E21" s="265"/>
      <c r="K21" s="266"/>
      <c r="L21" s="267">
        <f>IF('見積書'!J1="","","見積書№"&amp;'見積書'!J1)</f>
      </c>
      <c r="M21" s="62"/>
      <c r="N21" s="242" t="str">
        <f>IF(N20=49,"ＯＫ","要確認")</f>
        <v>要確認</v>
      </c>
      <c r="O21" s="262"/>
      <c r="Q21" s="268"/>
    </row>
    <row r="22" spans="2:18" ht="17.25" customHeight="1" thickBot="1">
      <c r="B22" s="70">
        <v>1</v>
      </c>
      <c r="C22" s="393" t="s">
        <v>53</v>
      </c>
      <c r="D22" s="394"/>
      <c r="E22" s="395"/>
      <c r="F22" s="71" t="s">
        <v>22</v>
      </c>
      <c r="G22" s="111"/>
      <c r="H22" s="73" t="s">
        <v>136</v>
      </c>
      <c r="I22" s="74"/>
      <c r="J22" s="74"/>
      <c r="K22" s="75"/>
      <c r="L22" s="76" t="s">
        <v>24</v>
      </c>
      <c r="M22" s="62"/>
      <c r="O22" s="269"/>
      <c r="P22" s="270"/>
      <c r="Q22" s="271"/>
      <c r="R22" s="262"/>
    </row>
    <row r="23" spans="2:18" ht="17.25" customHeight="1">
      <c r="B23" s="396"/>
      <c r="C23" s="397"/>
      <c r="D23" s="397"/>
      <c r="E23" s="397"/>
      <c r="F23" s="397"/>
      <c r="G23" s="398"/>
      <c r="H23" s="403"/>
      <c r="I23" s="404"/>
      <c r="J23" s="404"/>
      <c r="K23" s="405"/>
      <c r="L23" s="184"/>
      <c r="N23" s="259">
        <f>B23</f>
        <v>0</v>
      </c>
      <c r="O23" s="272"/>
      <c r="P23" s="270"/>
      <c r="Q23" s="271"/>
      <c r="R23" s="262"/>
    </row>
    <row r="24" spans="2:18" ht="17.25" customHeight="1">
      <c r="B24" s="396"/>
      <c r="C24" s="397"/>
      <c r="D24" s="397"/>
      <c r="E24" s="397"/>
      <c r="F24" s="397"/>
      <c r="G24" s="398"/>
      <c r="H24" s="414"/>
      <c r="I24" s="415"/>
      <c r="J24" s="415"/>
      <c r="K24" s="416"/>
      <c r="L24" s="184"/>
      <c r="M24" s="248"/>
      <c r="N24" s="259">
        <f>C28</f>
      </c>
      <c r="O24" s="272"/>
      <c r="P24" s="270"/>
      <c r="Q24" s="271"/>
      <c r="R24" s="262"/>
    </row>
    <row r="25" spans="2:18" ht="17.25" customHeight="1">
      <c r="B25" s="396"/>
      <c r="C25" s="397"/>
      <c r="D25" s="397"/>
      <c r="E25" s="397"/>
      <c r="F25" s="397"/>
      <c r="G25" s="398"/>
      <c r="H25" s="414"/>
      <c r="I25" s="415"/>
      <c r="J25" s="415"/>
      <c r="K25" s="416"/>
      <c r="L25" s="184"/>
      <c r="M25" s="248"/>
      <c r="N25" s="259">
        <f>G28</f>
        <v>0</v>
      </c>
      <c r="O25" s="272"/>
      <c r="P25" s="270"/>
      <c r="Q25" s="271"/>
      <c r="R25" s="262"/>
    </row>
    <row r="26" spans="2:18" ht="17.25" customHeight="1">
      <c r="B26" s="396"/>
      <c r="C26" s="397"/>
      <c r="D26" s="397"/>
      <c r="E26" s="397"/>
      <c r="F26" s="397"/>
      <c r="G26" s="398"/>
      <c r="H26" s="414"/>
      <c r="I26" s="415"/>
      <c r="J26" s="415"/>
      <c r="K26" s="416"/>
      <c r="L26" s="184"/>
      <c r="M26" s="248"/>
      <c r="N26" s="259">
        <f>C29</f>
        <v>0</v>
      </c>
      <c r="O26" s="272"/>
      <c r="P26" s="270"/>
      <c r="Q26" s="271"/>
      <c r="R26" s="262"/>
    </row>
    <row r="27" spans="2:18" ht="17.25" customHeight="1">
      <c r="B27" s="399"/>
      <c r="C27" s="400"/>
      <c r="D27" s="400"/>
      <c r="E27" s="400"/>
      <c r="F27" s="400"/>
      <c r="G27" s="401"/>
      <c r="H27" s="414"/>
      <c r="I27" s="415"/>
      <c r="J27" s="415"/>
      <c r="K27" s="416"/>
      <c r="L27" s="184"/>
      <c r="M27" s="248"/>
      <c r="N27" s="259"/>
      <c r="O27" s="272"/>
      <c r="P27" s="270"/>
      <c r="Q27" s="271"/>
      <c r="R27" s="262"/>
    </row>
    <row r="28" spans="2:18" ht="17.25" customHeight="1">
      <c r="B28" s="77" t="s">
        <v>25</v>
      </c>
      <c r="C28" s="413" t="s">
        <v>54</v>
      </c>
      <c r="D28" s="402"/>
      <c r="E28" s="402"/>
      <c r="F28" s="78" t="s">
        <v>26</v>
      </c>
      <c r="G28" s="116"/>
      <c r="H28" s="453"/>
      <c r="I28" s="454"/>
      <c r="J28" s="454"/>
      <c r="K28" s="455"/>
      <c r="L28" s="184"/>
      <c r="M28" s="248"/>
      <c r="N28" s="259"/>
      <c r="O28" s="272"/>
      <c r="P28" s="270"/>
      <c r="Q28" s="271"/>
      <c r="R28" s="262"/>
    </row>
    <row r="29" spans="2:18" ht="17.25" customHeight="1" thickBot="1">
      <c r="B29" s="117" t="s">
        <v>27</v>
      </c>
      <c r="C29" s="391"/>
      <c r="D29" s="391"/>
      <c r="E29" s="391"/>
      <c r="F29" s="391"/>
      <c r="G29" s="392"/>
      <c r="H29" s="374"/>
      <c r="I29" s="375"/>
      <c r="J29" s="375"/>
      <c r="K29" s="376"/>
      <c r="L29" s="191"/>
      <c r="M29" s="248"/>
      <c r="N29" s="259"/>
      <c r="O29" s="272"/>
      <c r="P29" s="270"/>
      <c r="Q29" s="271"/>
      <c r="R29" s="262"/>
    </row>
    <row r="30" spans="2:18" ht="7.5" customHeight="1" thickBot="1">
      <c r="B30" s="265"/>
      <c r="C30" s="265"/>
      <c r="D30" s="265"/>
      <c r="E30" s="265"/>
      <c r="M30" s="248"/>
      <c r="N30" s="259"/>
      <c r="O30" s="272"/>
      <c r="P30" s="270"/>
      <c r="Q30" s="271"/>
      <c r="R30" s="262"/>
    </row>
    <row r="31" spans="2:17" ht="17.25" customHeight="1" thickBot="1">
      <c r="B31" s="118">
        <f>+B22+1</f>
        <v>2</v>
      </c>
      <c r="C31" s="393" t="s">
        <v>53</v>
      </c>
      <c r="D31" s="394"/>
      <c r="E31" s="395"/>
      <c r="F31" s="71" t="s">
        <v>22</v>
      </c>
      <c r="G31" s="111"/>
      <c r="H31" s="73" t="s">
        <v>136</v>
      </c>
      <c r="I31" s="74"/>
      <c r="J31" s="74"/>
      <c r="K31" s="75"/>
      <c r="L31" s="76" t="s">
        <v>24</v>
      </c>
      <c r="M31" s="248"/>
      <c r="O31" s="259"/>
      <c r="P31" s="270"/>
      <c r="Q31" s="271"/>
    </row>
    <row r="32" spans="2:18" ht="17.25" customHeight="1">
      <c r="B32" s="396"/>
      <c r="C32" s="397"/>
      <c r="D32" s="397"/>
      <c r="E32" s="397"/>
      <c r="F32" s="397"/>
      <c r="G32" s="398"/>
      <c r="H32" s="403"/>
      <c r="I32" s="404"/>
      <c r="J32" s="404"/>
      <c r="K32" s="405"/>
      <c r="L32" s="184"/>
      <c r="N32" s="259">
        <f>B32</f>
        <v>0</v>
      </c>
      <c r="O32" s="272"/>
      <c r="P32" s="270"/>
      <c r="Q32" s="271"/>
      <c r="R32" s="262"/>
    </row>
    <row r="33" spans="2:18" ht="17.25" customHeight="1">
      <c r="B33" s="396"/>
      <c r="C33" s="397"/>
      <c r="D33" s="397"/>
      <c r="E33" s="397"/>
      <c r="F33" s="397"/>
      <c r="G33" s="398"/>
      <c r="H33" s="414"/>
      <c r="I33" s="415"/>
      <c r="J33" s="415"/>
      <c r="K33" s="416"/>
      <c r="L33" s="184"/>
      <c r="M33" s="248"/>
      <c r="N33" s="259">
        <f>C37</f>
        <v>0</v>
      </c>
      <c r="O33" s="272"/>
      <c r="P33" s="270"/>
      <c r="Q33" s="271"/>
      <c r="R33" s="262"/>
    </row>
    <row r="34" spans="2:18" ht="17.25" customHeight="1">
      <c r="B34" s="396"/>
      <c r="C34" s="397"/>
      <c r="D34" s="397"/>
      <c r="E34" s="397"/>
      <c r="F34" s="397"/>
      <c r="G34" s="398"/>
      <c r="H34" s="414"/>
      <c r="I34" s="415"/>
      <c r="J34" s="415"/>
      <c r="K34" s="416"/>
      <c r="L34" s="184"/>
      <c r="M34" s="248"/>
      <c r="N34" s="259">
        <f>G37</f>
        <v>0</v>
      </c>
      <c r="O34" s="272"/>
      <c r="P34" s="270"/>
      <c r="Q34" s="271"/>
      <c r="R34" s="262"/>
    </row>
    <row r="35" spans="2:18" ht="17.25" customHeight="1">
      <c r="B35" s="396"/>
      <c r="C35" s="397"/>
      <c r="D35" s="397"/>
      <c r="E35" s="397"/>
      <c r="F35" s="397"/>
      <c r="G35" s="398"/>
      <c r="H35" s="414"/>
      <c r="I35" s="415"/>
      <c r="J35" s="415"/>
      <c r="K35" s="416"/>
      <c r="L35" s="184"/>
      <c r="M35" s="248"/>
      <c r="N35" s="259">
        <f>C38</f>
        <v>0</v>
      </c>
      <c r="O35" s="272"/>
      <c r="P35" s="270"/>
      <c r="Q35" s="271"/>
      <c r="R35" s="273"/>
    </row>
    <row r="36" spans="2:18" ht="17.25" customHeight="1">
      <c r="B36" s="399"/>
      <c r="C36" s="400"/>
      <c r="D36" s="400"/>
      <c r="E36" s="400"/>
      <c r="F36" s="400"/>
      <c r="G36" s="401"/>
      <c r="H36" s="414"/>
      <c r="I36" s="415"/>
      <c r="J36" s="415"/>
      <c r="K36" s="416"/>
      <c r="L36" s="184"/>
      <c r="M36" s="248"/>
      <c r="N36" s="259"/>
      <c r="O36" s="272"/>
      <c r="P36" s="270"/>
      <c r="Q36" s="271"/>
      <c r="R36" s="273"/>
    </row>
    <row r="37" spans="2:18" ht="17.25" customHeight="1">
      <c r="B37" s="77" t="s">
        <v>25</v>
      </c>
      <c r="C37" s="402"/>
      <c r="D37" s="402"/>
      <c r="E37" s="402"/>
      <c r="F37" s="78" t="s">
        <v>26</v>
      </c>
      <c r="G37" s="116"/>
      <c r="H37" s="453"/>
      <c r="I37" s="454"/>
      <c r="J37" s="454"/>
      <c r="K37" s="455"/>
      <c r="L37" s="184"/>
      <c r="M37" s="248"/>
      <c r="N37" s="259"/>
      <c r="O37" s="272"/>
      <c r="P37" s="270"/>
      <c r="Q37" s="271"/>
      <c r="R37" s="273"/>
    </row>
    <row r="38" spans="2:17" ht="17.25" customHeight="1" thickBot="1">
      <c r="B38" s="117" t="s">
        <v>27</v>
      </c>
      <c r="C38" s="391"/>
      <c r="D38" s="391"/>
      <c r="E38" s="391"/>
      <c r="F38" s="391"/>
      <c r="G38" s="392"/>
      <c r="H38" s="374"/>
      <c r="I38" s="375"/>
      <c r="J38" s="375"/>
      <c r="K38" s="376"/>
      <c r="L38" s="191"/>
      <c r="M38" s="248"/>
      <c r="N38" s="259"/>
      <c r="O38" s="259"/>
      <c r="Q38" s="274"/>
    </row>
    <row r="39" spans="2:17" ht="7.5" customHeight="1" thickBot="1">
      <c r="B39" s="265"/>
      <c r="C39" s="265"/>
      <c r="D39" s="265"/>
      <c r="E39" s="265"/>
      <c r="M39" s="248"/>
      <c r="N39" s="259"/>
      <c r="P39" s="275"/>
      <c r="Q39" s="274"/>
    </row>
    <row r="40" spans="2:17" ht="17.25" customHeight="1" thickBot="1">
      <c r="B40" s="118">
        <f>+B31+1</f>
        <v>3</v>
      </c>
      <c r="C40" s="393" t="s">
        <v>53</v>
      </c>
      <c r="D40" s="394"/>
      <c r="E40" s="395"/>
      <c r="F40" s="71" t="s">
        <v>22</v>
      </c>
      <c r="G40" s="111"/>
      <c r="H40" s="73" t="s">
        <v>136</v>
      </c>
      <c r="I40" s="74"/>
      <c r="J40" s="74"/>
      <c r="K40" s="75"/>
      <c r="L40" s="76" t="s">
        <v>24</v>
      </c>
      <c r="M40" s="248"/>
      <c r="Q40" s="276"/>
    </row>
    <row r="41" spans="2:14" ht="17.25" customHeight="1">
      <c r="B41" s="396"/>
      <c r="C41" s="397"/>
      <c r="D41" s="397"/>
      <c r="E41" s="397"/>
      <c r="F41" s="397"/>
      <c r="G41" s="398"/>
      <c r="H41" s="403"/>
      <c r="I41" s="404"/>
      <c r="J41" s="404"/>
      <c r="K41" s="405"/>
      <c r="L41" s="184"/>
      <c r="N41" s="259">
        <f>B41</f>
        <v>0</v>
      </c>
    </row>
    <row r="42" spans="2:14" ht="17.25" customHeight="1">
      <c r="B42" s="396"/>
      <c r="C42" s="397"/>
      <c r="D42" s="397"/>
      <c r="E42" s="397"/>
      <c r="F42" s="397"/>
      <c r="G42" s="398"/>
      <c r="H42" s="414"/>
      <c r="I42" s="415"/>
      <c r="J42" s="415"/>
      <c r="K42" s="416"/>
      <c r="L42" s="184"/>
      <c r="M42" s="248"/>
      <c r="N42" s="259">
        <f>C46</f>
        <v>0</v>
      </c>
    </row>
    <row r="43" spans="2:14" ht="17.25" customHeight="1">
      <c r="B43" s="396"/>
      <c r="C43" s="397"/>
      <c r="D43" s="397"/>
      <c r="E43" s="397"/>
      <c r="F43" s="397"/>
      <c r="G43" s="398"/>
      <c r="H43" s="414"/>
      <c r="I43" s="415"/>
      <c r="J43" s="415"/>
      <c r="K43" s="416"/>
      <c r="L43" s="184"/>
      <c r="M43" s="248"/>
      <c r="N43" s="259">
        <f>G46</f>
        <v>0</v>
      </c>
    </row>
    <row r="44" spans="2:14" ht="17.25" customHeight="1">
      <c r="B44" s="396"/>
      <c r="C44" s="397"/>
      <c r="D44" s="397"/>
      <c r="E44" s="397"/>
      <c r="F44" s="397"/>
      <c r="G44" s="398"/>
      <c r="H44" s="414"/>
      <c r="I44" s="415"/>
      <c r="J44" s="415"/>
      <c r="K44" s="416"/>
      <c r="L44" s="184"/>
      <c r="M44" s="248"/>
      <c r="N44" s="259">
        <f>C47</f>
        <v>0</v>
      </c>
    </row>
    <row r="45" spans="2:14" ht="17.25" customHeight="1">
      <c r="B45" s="399"/>
      <c r="C45" s="400"/>
      <c r="D45" s="400"/>
      <c r="E45" s="400"/>
      <c r="F45" s="400"/>
      <c r="G45" s="401"/>
      <c r="H45" s="414"/>
      <c r="I45" s="415"/>
      <c r="J45" s="415"/>
      <c r="K45" s="416"/>
      <c r="L45" s="184"/>
      <c r="M45" s="248"/>
      <c r="N45" s="259"/>
    </row>
    <row r="46" spans="2:14" ht="17.25" customHeight="1">
      <c r="B46" s="77" t="s">
        <v>25</v>
      </c>
      <c r="C46" s="402"/>
      <c r="D46" s="402"/>
      <c r="E46" s="402"/>
      <c r="F46" s="78" t="s">
        <v>26</v>
      </c>
      <c r="G46" s="116"/>
      <c r="H46" s="453"/>
      <c r="I46" s="454"/>
      <c r="J46" s="454"/>
      <c r="K46" s="455"/>
      <c r="L46" s="184"/>
      <c r="M46" s="248"/>
      <c r="N46" s="259"/>
    </row>
    <row r="47" spans="2:14" ht="17.25" customHeight="1" thickBot="1">
      <c r="B47" s="117" t="s">
        <v>27</v>
      </c>
      <c r="C47" s="391"/>
      <c r="D47" s="391"/>
      <c r="E47" s="391"/>
      <c r="F47" s="391"/>
      <c r="G47" s="392"/>
      <c r="H47" s="374"/>
      <c r="I47" s="375"/>
      <c r="J47" s="375"/>
      <c r="K47" s="376"/>
      <c r="L47" s="191"/>
      <c r="M47" s="248"/>
      <c r="N47" s="259"/>
    </row>
    <row r="48" spans="2:14" ht="15" customHeight="1" thickBot="1">
      <c r="B48" s="62" t="s">
        <v>55</v>
      </c>
      <c r="C48" s="83"/>
      <c r="D48" s="83"/>
      <c r="E48" s="83"/>
      <c r="F48" s="83"/>
      <c r="J48" s="194"/>
      <c r="K48" s="195" t="s">
        <v>30</v>
      </c>
      <c r="L48" s="196">
        <f>IF(SUM(L23:L47)=0,"",SUM(L23:L47))</f>
      </c>
      <c r="M48" s="248"/>
      <c r="N48" s="259" t="s">
        <v>141</v>
      </c>
    </row>
    <row r="49" spans="2:14" ht="19.5" customHeight="1">
      <c r="B49" s="445" t="s">
        <v>140</v>
      </c>
      <c r="C49" s="445"/>
      <c r="D49" s="445"/>
      <c r="E49" s="445"/>
      <c r="F49" s="445"/>
      <c r="G49" s="445"/>
      <c r="H49" s="445"/>
      <c r="I49" s="445"/>
      <c r="J49" s="282" t="s">
        <v>154</v>
      </c>
      <c r="L49" s="123"/>
      <c r="M49" s="248"/>
      <c r="N49" s="259"/>
    </row>
    <row r="50" spans="2:14" ht="19.5" customHeight="1">
      <c r="B50" s="445" t="s">
        <v>138</v>
      </c>
      <c r="C50" s="445"/>
      <c r="D50" s="445"/>
      <c r="E50" s="445"/>
      <c r="F50" s="445"/>
      <c r="G50" s="445"/>
      <c r="H50" s="445"/>
      <c r="I50" s="445"/>
      <c r="J50" s="283" t="s">
        <v>157</v>
      </c>
      <c r="K50" s="278"/>
      <c r="M50" s="248"/>
      <c r="N50" s="279"/>
    </row>
    <row r="51" spans="2:14" ht="19.5" customHeight="1">
      <c r="B51" s="446" t="s">
        <v>139</v>
      </c>
      <c r="C51" s="446"/>
      <c r="D51" s="446"/>
      <c r="E51" s="446"/>
      <c r="F51" s="446"/>
      <c r="G51" s="446"/>
      <c r="H51" s="446"/>
      <c r="I51" s="446"/>
      <c r="J51" s="283" t="s">
        <v>155</v>
      </c>
      <c r="M51" s="277"/>
      <c r="N51" s="259"/>
    </row>
    <row r="52" spans="2:14" ht="23.25" customHeight="1">
      <c r="B52" s="447" t="s">
        <v>135</v>
      </c>
      <c r="C52" s="448"/>
      <c r="D52" s="448"/>
      <c r="E52" s="448"/>
      <c r="F52" s="448"/>
      <c r="G52" s="448"/>
      <c r="H52" s="448"/>
      <c r="I52" s="448"/>
      <c r="J52" s="284" t="s">
        <v>156</v>
      </c>
      <c r="L52" s="280">
        <v>1</v>
      </c>
      <c r="M52" s="248"/>
      <c r="N52" s="259"/>
    </row>
    <row r="53" ht="13.5">
      <c r="B53" s="281"/>
    </row>
  </sheetData>
  <sheetProtection insertRows="0" selectLockedCells="1"/>
  <mergeCells count="54">
    <mergeCell ref="E4:J4"/>
    <mergeCell ref="H42:K42"/>
    <mergeCell ref="H43:K43"/>
    <mergeCell ref="H44:K44"/>
    <mergeCell ref="H45:K45"/>
    <mergeCell ref="H46:K46"/>
    <mergeCell ref="H47:K47"/>
    <mergeCell ref="B52:I52"/>
    <mergeCell ref="B51:I51"/>
    <mergeCell ref="B50:I50"/>
    <mergeCell ref="B49:I49"/>
    <mergeCell ref="C47:G47"/>
    <mergeCell ref="H18:K18"/>
    <mergeCell ref="H19:K19"/>
    <mergeCell ref="H20:K20"/>
    <mergeCell ref="B41:G45"/>
    <mergeCell ref="C22:E22"/>
    <mergeCell ref="C31:E31"/>
    <mergeCell ref="H41:K41"/>
    <mergeCell ref="H28:K28"/>
    <mergeCell ref="H29:K29"/>
    <mergeCell ref="H32:K32"/>
    <mergeCell ref="H33:K33"/>
    <mergeCell ref="H34:K34"/>
    <mergeCell ref="C37:E37"/>
    <mergeCell ref="C38:G38"/>
    <mergeCell ref="C40:E40"/>
    <mergeCell ref="H23:K23"/>
    <mergeCell ref="H24:K24"/>
    <mergeCell ref="H25:K25"/>
    <mergeCell ref="H26:K26"/>
    <mergeCell ref="H27:K27"/>
    <mergeCell ref="H36:K36"/>
    <mergeCell ref="B23:G27"/>
    <mergeCell ref="H37:K37"/>
    <mergeCell ref="H38:K38"/>
    <mergeCell ref="C46:E46"/>
    <mergeCell ref="B18:G20"/>
    <mergeCell ref="C1:E1"/>
    <mergeCell ref="C12:E12"/>
    <mergeCell ref="G12:L12"/>
    <mergeCell ref="E13:L13"/>
    <mergeCell ref="C14:G14"/>
    <mergeCell ref="H35:K35"/>
    <mergeCell ref="B9:L10"/>
    <mergeCell ref="B32:G36"/>
    <mergeCell ref="K14:L14"/>
    <mergeCell ref="C15:G15"/>
    <mergeCell ref="K15:L15"/>
    <mergeCell ref="C16:G16"/>
    <mergeCell ref="I16:L16"/>
    <mergeCell ref="C17:G17"/>
    <mergeCell ref="C28:E28"/>
    <mergeCell ref="C29:G29"/>
  </mergeCells>
  <conditionalFormatting sqref="O35:P37 O38 P39">
    <cfRule type="uniqueValues" priority="19" dxfId="42">
      <formula>AND(COUNTIF($O$35:$P$37,O35)+COUNTIF($O$38:$O$38,O35)+COUNTIF($P$39:$P$39,O35)=1,NOT(ISBLANK(O35)))</formula>
    </cfRule>
  </conditionalFormatting>
  <conditionalFormatting sqref="Q22:R38">
    <cfRule type="uniqueValues" priority="20" dxfId="42">
      <formula>AND(COUNTIF($Q$22:$R$38,Q22)=1,NOT(ISBLANK(Q22)))</formula>
    </cfRule>
  </conditionalFormatting>
  <conditionalFormatting sqref="O22:S34">
    <cfRule type="uniqueValues" priority="16" dxfId="43">
      <formula>AND(COUNTIF($O$22:$S$34,O22)=1,NOT(ISBLANK(O22)))</formula>
    </cfRule>
  </conditionalFormatting>
  <conditionalFormatting sqref="O35:R37">
    <cfRule type="uniqueValues" priority="15" dxfId="43">
      <formula>AND(COUNTIF($O$35:$R$37,O35)=1,NOT(ISBLANK(O35)))</formula>
    </cfRule>
  </conditionalFormatting>
  <conditionalFormatting sqref="O18:P18">
    <cfRule type="uniqueValues" priority="23" dxfId="43">
      <formula>AND(COUNTIF($O$18:$P$18,O18)=1,NOT(ISBLANK(O18)))</formula>
    </cfRule>
    <cfRule type="uniqueValues" priority="24" dxfId="42">
      <formula>AND(COUNTIF($O$18:$P$18,O18)=1,NOT(ISBLANK(O18)))</formula>
    </cfRule>
  </conditionalFormatting>
  <printOptions horizontalCentered="1"/>
  <pageMargins left="0.1968503937007874" right="0.1968503937007874" top="0.1968503937007874" bottom="0.1968503937007874"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L93"/>
  <sheetViews>
    <sheetView zoomScalePageLayoutView="0" workbookViewId="0" topLeftCell="A1">
      <selection activeCell="I12" sqref="I12"/>
    </sheetView>
  </sheetViews>
  <sheetFormatPr defaultColWidth="9.00390625" defaultRowHeight="13.5"/>
  <cols>
    <col min="1" max="1" width="4.00390625" style="149" customWidth="1"/>
    <col min="2" max="2" width="4.00390625" style="132" customWidth="1"/>
    <col min="3" max="3" width="8.625" style="132" customWidth="1"/>
    <col min="4" max="4" width="16.00390625" style="132" customWidth="1"/>
    <col min="5" max="6" width="9.00390625" style="132" customWidth="1"/>
    <col min="7" max="7" width="9.00390625" style="149" customWidth="1"/>
    <col min="8" max="8" width="9.375" style="149" customWidth="1"/>
    <col min="9" max="9" width="9.00390625" style="149" customWidth="1"/>
    <col min="10" max="10" width="9.00390625" style="132" customWidth="1"/>
    <col min="11" max="11" width="10.25390625" style="132" customWidth="1"/>
    <col min="12" max="12" width="1.37890625" style="132" customWidth="1"/>
    <col min="13" max="16384" width="9.00390625" style="132" customWidth="1"/>
  </cols>
  <sheetData>
    <row r="1" spans="1:12" ht="13.5">
      <c r="A1" s="128"/>
      <c r="B1" s="129"/>
      <c r="C1" s="129"/>
      <c r="D1" s="129"/>
      <c r="E1" s="129"/>
      <c r="F1" s="129"/>
      <c r="G1" s="128"/>
      <c r="H1" s="128"/>
      <c r="I1" s="130" t="s">
        <v>56</v>
      </c>
      <c r="J1" s="131"/>
      <c r="K1" s="131"/>
      <c r="L1" s="129"/>
    </row>
    <row r="2" spans="1:12" ht="28.5">
      <c r="A2" s="128"/>
      <c r="B2" s="129"/>
      <c r="C2" s="129"/>
      <c r="D2" s="129"/>
      <c r="E2" s="133" t="s">
        <v>57</v>
      </c>
      <c r="F2" s="129"/>
      <c r="G2" s="128"/>
      <c r="H2" s="128"/>
      <c r="I2" s="128"/>
      <c r="J2" s="129"/>
      <c r="K2" s="129"/>
      <c r="L2" s="129"/>
    </row>
    <row r="3" spans="1:12" ht="13.5">
      <c r="A3" s="128"/>
      <c r="B3" s="129"/>
      <c r="C3" s="129"/>
      <c r="D3" s="129"/>
      <c r="E3" s="129"/>
      <c r="F3" s="129"/>
      <c r="G3" s="128"/>
      <c r="H3" s="128"/>
      <c r="I3" s="475">
        <f ca="1">TODAY()</f>
        <v>43985</v>
      </c>
      <c r="J3" s="475"/>
      <c r="K3" s="475"/>
      <c r="L3" s="129"/>
    </row>
    <row r="4" spans="1:12" ht="18.75">
      <c r="A4" s="128"/>
      <c r="B4" s="134" t="s">
        <v>127</v>
      </c>
      <c r="C4" s="129"/>
      <c r="D4" s="129"/>
      <c r="E4" s="129"/>
      <c r="F4" s="129"/>
      <c r="G4" s="128"/>
      <c r="H4" s="135"/>
      <c r="I4" s="136"/>
      <c r="J4" s="137"/>
      <c r="K4" s="137"/>
      <c r="L4" s="129"/>
    </row>
    <row r="5" spans="1:12" ht="19.5" customHeight="1">
      <c r="A5" s="128"/>
      <c r="B5" s="138"/>
      <c r="C5" s="139"/>
      <c r="D5" s="139"/>
      <c r="E5" s="139"/>
      <c r="F5" s="129"/>
      <c r="G5" s="135"/>
      <c r="H5" s="128"/>
      <c r="I5" s="128"/>
      <c r="J5" s="129"/>
      <c r="K5" s="129"/>
      <c r="L5" s="129"/>
    </row>
    <row r="6" spans="1:12" ht="18.75">
      <c r="A6" s="128"/>
      <c r="B6" s="138"/>
      <c r="C6" s="129"/>
      <c r="D6" s="129"/>
      <c r="E6" s="129"/>
      <c r="F6" s="129"/>
      <c r="G6" s="128"/>
      <c r="H6" s="128"/>
      <c r="I6" s="128"/>
      <c r="J6" s="129"/>
      <c r="K6" s="129"/>
      <c r="L6" s="129"/>
    </row>
    <row r="7" spans="1:12" ht="18" customHeight="1">
      <c r="A7" s="128"/>
      <c r="B7" s="129" t="s">
        <v>58</v>
      </c>
      <c r="C7" s="129"/>
      <c r="D7" s="129"/>
      <c r="E7" s="129"/>
      <c r="F7" s="129"/>
      <c r="G7" s="128"/>
      <c r="H7" s="128"/>
      <c r="I7" s="128"/>
      <c r="J7" s="129"/>
      <c r="K7" s="129"/>
      <c r="L7" s="129"/>
    </row>
    <row r="8" spans="1:12" ht="21" customHeight="1">
      <c r="A8" s="128"/>
      <c r="B8" s="476"/>
      <c r="C8" s="476"/>
      <c r="D8" s="476"/>
      <c r="E8" s="476"/>
      <c r="F8" s="476"/>
      <c r="G8" s="128"/>
      <c r="H8" s="128"/>
      <c r="I8" s="128"/>
      <c r="J8" s="129"/>
      <c r="K8" s="129"/>
      <c r="L8" s="129"/>
    </row>
    <row r="9" spans="1:12" ht="15" customHeight="1">
      <c r="A9" s="128"/>
      <c r="B9" s="140" t="s">
        <v>59</v>
      </c>
      <c r="C9" s="141"/>
      <c r="D9" s="141"/>
      <c r="E9" s="141"/>
      <c r="F9" s="141"/>
      <c r="G9" s="142"/>
      <c r="H9" s="128"/>
      <c r="I9" s="128"/>
      <c r="J9" s="129"/>
      <c r="K9" s="129"/>
      <c r="L9" s="129"/>
    </row>
    <row r="10" spans="1:12" ht="13.5">
      <c r="A10" s="128"/>
      <c r="C10" s="141"/>
      <c r="D10" s="141"/>
      <c r="E10" s="141"/>
      <c r="F10" s="141"/>
      <c r="G10" s="477"/>
      <c r="H10" s="477"/>
      <c r="I10" s="477"/>
      <c r="J10" s="477"/>
      <c r="K10" s="477"/>
      <c r="L10" s="129"/>
    </row>
    <row r="11" spans="1:12" ht="13.5">
      <c r="A11" s="128"/>
      <c r="B11" s="478" t="s">
        <v>128</v>
      </c>
      <c r="C11" s="478"/>
      <c r="D11" s="478"/>
      <c r="E11" s="478"/>
      <c r="F11" s="478"/>
      <c r="G11" s="143"/>
      <c r="H11" s="128"/>
      <c r="I11" s="128"/>
      <c r="J11" s="129"/>
      <c r="K11" s="129"/>
      <c r="L11" s="129"/>
    </row>
    <row r="12" spans="1:12" ht="13.5" customHeight="1">
      <c r="A12" s="128"/>
      <c r="B12" s="138" t="s">
        <v>60</v>
      </c>
      <c r="C12" s="144"/>
      <c r="D12" s="144"/>
      <c r="E12" s="144"/>
      <c r="F12" s="145"/>
      <c r="G12" s="143"/>
      <c r="H12" s="128"/>
      <c r="I12" s="146" t="s">
        <v>61</v>
      </c>
      <c r="J12" s="146" t="s">
        <v>61</v>
      </c>
      <c r="K12" s="129"/>
      <c r="L12" s="129"/>
    </row>
    <row r="13" spans="1:12" ht="13.5" customHeight="1">
      <c r="A13" s="128"/>
      <c r="B13" s="132" t="s">
        <v>62</v>
      </c>
      <c r="C13" s="129"/>
      <c r="D13" s="129"/>
      <c r="E13" s="129"/>
      <c r="F13" s="129"/>
      <c r="G13" s="147"/>
      <c r="H13" s="147"/>
      <c r="I13" s="479"/>
      <c r="J13" s="479"/>
      <c r="K13" s="147"/>
      <c r="L13" s="129"/>
    </row>
    <row r="14" spans="1:12" ht="13.5" customHeight="1">
      <c r="A14" s="128"/>
      <c r="B14" s="132" t="s">
        <v>63</v>
      </c>
      <c r="F14" s="145"/>
      <c r="G14" s="148"/>
      <c r="H14" s="128"/>
      <c r="I14" s="479"/>
      <c r="J14" s="479"/>
      <c r="K14" s="480"/>
      <c r="L14" s="129"/>
    </row>
    <row r="15" spans="1:12" ht="13.5" customHeight="1">
      <c r="A15" s="128"/>
      <c r="C15" s="145"/>
      <c r="D15" s="145"/>
      <c r="E15" s="145"/>
      <c r="F15" s="129"/>
      <c r="G15" s="128"/>
      <c r="H15" s="128"/>
      <c r="I15" s="479"/>
      <c r="J15" s="479"/>
      <c r="K15" s="480"/>
      <c r="L15" s="129"/>
    </row>
    <row r="16" spans="1:12" ht="13.5" customHeight="1">
      <c r="A16" s="128"/>
      <c r="B16" s="132" t="s">
        <v>64</v>
      </c>
      <c r="C16" s="145"/>
      <c r="D16" s="145"/>
      <c r="E16" s="145"/>
      <c r="F16" s="129"/>
      <c r="G16" s="128"/>
      <c r="H16" s="128"/>
      <c r="I16" s="479"/>
      <c r="J16" s="479"/>
      <c r="K16" s="480"/>
      <c r="L16" s="129"/>
    </row>
    <row r="17" spans="1:12" ht="13.5" customHeight="1" thickBot="1">
      <c r="A17" s="128"/>
      <c r="B17" s="129" t="s">
        <v>65</v>
      </c>
      <c r="C17" s="145"/>
      <c r="D17" s="145"/>
      <c r="E17" s="145"/>
      <c r="F17" s="145"/>
      <c r="G17" s="148"/>
      <c r="H17" s="128"/>
      <c r="K17" s="480"/>
      <c r="L17" s="129"/>
    </row>
    <row r="18" spans="1:12" ht="27.75" customHeight="1" thickBot="1">
      <c r="A18" s="150" t="s">
        <v>66</v>
      </c>
      <c r="B18" s="485" t="s">
        <v>51</v>
      </c>
      <c r="C18" s="486"/>
      <c r="D18" s="487"/>
      <c r="E18" s="485" t="s">
        <v>67</v>
      </c>
      <c r="F18" s="487"/>
      <c r="G18" s="151" t="s">
        <v>68</v>
      </c>
      <c r="H18" s="152" t="s">
        <v>69</v>
      </c>
      <c r="I18" s="153" t="s">
        <v>70</v>
      </c>
      <c r="J18" s="485" t="s">
        <v>71</v>
      </c>
      <c r="K18" s="488"/>
      <c r="L18" s="129"/>
    </row>
    <row r="19" spans="1:12" ht="24" customHeight="1" thickTop="1">
      <c r="A19" s="154">
        <v>1</v>
      </c>
      <c r="B19" s="489"/>
      <c r="C19" s="489"/>
      <c r="D19" s="489"/>
      <c r="E19" s="490"/>
      <c r="F19" s="490"/>
      <c r="G19" s="155"/>
      <c r="H19" s="156"/>
      <c r="I19" s="156"/>
      <c r="J19" s="491">
        <f>G19*H19*I19</f>
        <v>0</v>
      </c>
      <c r="K19" s="492"/>
      <c r="L19" s="129"/>
    </row>
    <row r="20" spans="1:12" ht="24" customHeight="1">
      <c r="A20" s="157">
        <v>2</v>
      </c>
      <c r="B20" s="481"/>
      <c r="C20" s="482"/>
      <c r="D20" s="483"/>
      <c r="E20" s="472"/>
      <c r="F20" s="472"/>
      <c r="G20" s="158"/>
      <c r="H20" s="159"/>
      <c r="I20" s="159"/>
      <c r="J20" s="473">
        <f aca="true" t="shared" si="0" ref="J20:J30">G20*H20*I20</f>
        <v>0</v>
      </c>
      <c r="K20" s="474"/>
      <c r="L20" s="129"/>
    </row>
    <row r="21" spans="1:12" ht="24" customHeight="1">
      <c r="A21" s="157">
        <v>3</v>
      </c>
      <c r="B21" s="481"/>
      <c r="C21" s="482"/>
      <c r="D21" s="483"/>
      <c r="E21" s="484"/>
      <c r="F21" s="484"/>
      <c r="G21" s="160"/>
      <c r="H21" s="161"/>
      <c r="I21" s="161"/>
      <c r="J21" s="473">
        <f t="shared" si="0"/>
        <v>0</v>
      </c>
      <c r="K21" s="474"/>
      <c r="L21" s="129"/>
    </row>
    <row r="22" spans="1:12" ht="24" customHeight="1">
      <c r="A22" s="157">
        <v>4</v>
      </c>
      <c r="B22" s="481"/>
      <c r="C22" s="482"/>
      <c r="D22" s="483"/>
      <c r="E22" s="472"/>
      <c r="F22" s="472"/>
      <c r="G22" s="158"/>
      <c r="H22" s="159"/>
      <c r="I22" s="159"/>
      <c r="J22" s="473">
        <f t="shared" si="0"/>
        <v>0</v>
      </c>
      <c r="K22" s="474"/>
      <c r="L22" s="129"/>
    </row>
    <row r="23" spans="1:12" ht="24" customHeight="1">
      <c r="A23" s="157">
        <v>5</v>
      </c>
      <c r="B23" s="481"/>
      <c r="C23" s="482"/>
      <c r="D23" s="483"/>
      <c r="E23" s="472"/>
      <c r="F23" s="472"/>
      <c r="G23" s="158"/>
      <c r="H23" s="159"/>
      <c r="I23" s="159"/>
      <c r="J23" s="473">
        <f t="shared" si="0"/>
        <v>0</v>
      </c>
      <c r="K23" s="474"/>
      <c r="L23" s="129"/>
    </row>
    <row r="24" spans="1:12" ht="24" customHeight="1">
      <c r="A24" s="157">
        <v>6</v>
      </c>
      <c r="B24" s="481"/>
      <c r="C24" s="482"/>
      <c r="D24" s="483"/>
      <c r="E24" s="472"/>
      <c r="F24" s="472"/>
      <c r="G24" s="158"/>
      <c r="H24" s="159"/>
      <c r="I24" s="159"/>
      <c r="J24" s="473">
        <f t="shared" si="0"/>
        <v>0</v>
      </c>
      <c r="K24" s="474"/>
      <c r="L24" s="129"/>
    </row>
    <row r="25" spans="1:12" ht="24" customHeight="1">
      <c r="A25" s="157">
        <v>7</v>
      </c>
      <c r="B25" s="481"/>
      <c r="C25" s="482"/>
      <c r="D25" s="483"/>
      <c r="E25" s="472"/>
      <c r="F25" s="472"/>
      <c r="G25" s="158"/>
      <c r="H25" s="159"/>
      <c r="I25" s="159"/>
      <c r="J25" s="473">
        <f t="shared" si="0"/>
        <v>0</v>
      </c>
      <c r="K25" s="474"/>
      <c r="L25" s="129"/>
    </row>
    <row r="26" spans="1:12" ht="24" customHeight="1">
      <c r="A26" s="157">
        <v>8</v>
      </c>
      <c r="B26" s="481"/>
      <c r="C26" s="482"/>
      <c r="D26" s="483"/>
      <c r="E26" s="493"/>
      <c r="F26" s="493"/>
      <c r="G26" s="162"/>
      <c r="H26" s="163"/>
      <c r="I26" s="163"/>
      <c r="J26" s="473">
        <f t="shared" si="0"/>
        <v>0</v>
      </c>
      <c r="K26" s="474"/>
      <c r="L26" s="129"/>
    </row>
    <row r="27" spans="1:12" ht="24" customHeight="1">
      <c r="A27" s="157">
        <v>9</v>
      </c>
      <c r="B27" s="481"/>
      <c r="C27" s="482"/>
      <c r="D27" s="483"/>
      <c r="E27" s="472"/>
      <c r="F27" s="472"/>
      <c r="G27" s="158"/>
      <c r="H27" s="159"/>
      <c r="I27" s="159"/>
      <c r="J27" s="473">
        <f t="shared" si="0"/>
        <v>0</v>
      </c>
      <c r="K27" s="474"/>
      <c r="L27" s="129"/>
    </row>
    <row r="28" spans="1:12" ht="24" customHeight="1">
      <c r="A28" s="157">
        <v>10</v>
      </c>
      <c r="B28" s="481"/>
      <c r="C28" s="482"/>
      <c r="D28" s="483"/>
      <c r="E28" s="472"/>
      <c r="F28" s="472"/>
      <c r="G28" s="158"/>
      <c r="H28" s="159"/>
      <c r="I28" s="159"/>
      <c r="J28" s="473">
        <f t="shared" si="0"/>
        <v>0</v>
      </c>
      <c r="K28" s="474"/>
      <c r="L28" s="129"/>
    </row>
    <row r="29" spans="1:12" ht="24" customHeight="1">
      <c r="A29" s="157">
        <v>11</v>
      </c>
      <c r="B29" s="481"/>
      <c r="C29" s="482"/>
      <c r="D29" s="483"/>
      <c r="E29" s="472"/>
      <c r="F29" s="472"/>
      <c r="G29" s="158"/>
      <c r="H29" s="159"/>
      <c r="I29" s="159"/>
      <c r="J29" s="473">
        <f t="shared" si="0"/>
        <v>0</v>
      </c>
      <c r="K29" s="474"/>
      <c r="L29" s="129"/>
    </row>
    <row r="30" spans="1:12" ht="24" customHeight="1">
      <c r="A30" s="157">
        <v>12</v>
      </c>
      <c r="B30" s="481"/>
      <c r="C30" s="482"/>
      <c r="D30" s="483"/>
      <c r="E30" s="472"/>
      <c r="F30" s="472"/>
      <c r="G30" s="158"/>
      <c r="H30" s="159"/>
      <c r="I30" s="159"/>
      <c r="J30" s="473">
        <f t="shared" si="0"/>
        <v>0</v>
      </c>
      <c r="K30" s="474"/>
      <c r="L30" s="129"/>
    </row>
    <row r="31" spans="1:12" ht="24" customHeight="1">
      <c r="A31" s="157">
        <v>13</v>
      </c>
      <c r="B31" s="481"/>
      <c r="C31" s="482"/>
      <c r="D31" s="483"/>
      <c r="E31" s="472"/>
      <c r="F31" s="472"/>
      <c r="G31" s="158"/>
      <c r="H31" s="159"/>
      <c r="I31" s="159"/>
      <c r="J31" s="473">
        <f>G31*H31*I31</f>
        <v>0</v>
      </c>
      <c r="K31" s="474"/>
      <c r="L31" s="129"/>
    </row>
    <row r="32" spans="1:12" ht="24" customHeight="1">
      <c r="A32" s="157">
        <v>14</v>
      </c>
      <c r="B32" s="481"/>
      <c r="C32" s="482"/>
      <c r="D32" s="483"/>
      <c r="E32" s="472"/>
      <c r="F32" s="472"/>
      <c r="G32" s="158"/>
      <c r="H32" s="159"/>
      <c r="I32" s="159"/>
      <c r="J32" s="473">
        <f>G32*H32*I32</f>
        <v>0</v>
      </c>
      <c r="K32" s="474"/>
      <c r="L32" s="129"/>
    </row>
    <row r="33" spans="1:12" ht="24" customHeight="1" thickBot="1">
      <c r="A33" s="164">
        <v>15</v>
      </c>
      <c r="B33" s="494"/>
      <c r="C33" s="494"/>
      <c r="D33" s="494"/>
      <c r="E33" s="495"/>
      <c r="F33" s="495"/>
      <c r="G33" s="165"/>
      <c r="H33" s="166"/>
      <c r="I33" s="166"/>
      <c r="J33" s="496">
        <f>G33*H33*I33</f>
        <v>0</v>
      </c>
      <c r="K33" s="497"/>
      <c r="L33" s="129"/>
    </row>
    <row r="34" spans="1:12" ht="24" customHeight="1" thickTop="1">
      <c r="A34" s="128"/>
      <c r="B34" s="129"/>
      <c r="C34" s="498"/>
      <c r="D34" s="498"/>
      <c r="E34" s="499" t="s">
        <v>72</v>
      </c>
      <c r="F34" s="500"/>
      <c r="G34" s="500"/>
      <c r="H34" s="501">
        <f>SUM(J19:K33)</f>
        <v>0</v>
      </c>
      <c r="I34" s="502"/>
      <c r="J34" s="502"/>
      <c r="K34" s="503"/>
      <c r="L34" s="129"/>
    </row>
    <row r="35" spans="1:12" ht="24" customHeight="1">
      <c r="A35" s="128"/>
      <c r="B35" s="129"/>
      <c r="C35" s="498"/>
      <c r="D35" s="498"/>
      <c r="E35" s="504" t="s">
        <v>73</v>
      </c>
      <c r="F35" s="505"/>
      <c r="G35" s="505"/>
      <c r="H35" s="506">
        <f>H34*0.08</f>
        <v>0</v>
      </c>
      <c r="I35" s="507"/>
      <c r="J35" s="507"/>
      <c r="K35" s="508"/>
      <c r="L35" s="129"/>
    </row>
    <row r="36" spans="1:12" ht="24" customHeight="1" thickBot="1">
      <c r="A36" s="128"/>
      <c r="B36" s="129"/>
      <c r="C36" s="498"/>
      <c r="D36" s="498"/>
      <c r="E36" s="510" t="s">
        <v>74</v>
      </c>
      <c r="F36" s="511"/>
      <c r="G36" s="511"/>
      <c r="H36" s="512">
        <f>H34+H35</f>
        <v>0</v>
      </c>
      <c r="I36" s="513"/>
      <c r="J36" s="513"/>
      <c r="K36" s="514"/>
      <c r="L36" s="129"/>
    </row>
    <row r="37" spans="1:12" ht="27" customHeight="1">
      <c r="A37" s="128"/>
      <c r="B37" s="129"/>
      <c r="C37" s="167"/>
      <c r="D37" s="167"/>
      <c r="E37" s="168"/>
      <c r="F37" s="168"/>
      <c r="G37" s="168"/>
      <c r="H37" s="169"/>
      <c r="I37" s="170"/>
      <c r="J37" s="171"/>
      <c r="K37" s="171"/>
      <c r="L37" s="129"/>
    </row>
    <row r="38" spans="1:12" ht="27" customHeight="1">
      <c r="A38" s="128"/>
      <c r="B38" s="129"/>
      <c r="C38" s="167"/>
      <c r="D38" s="167"/>
      <c r="E38" s="168"/>
      <c r="F38" s="168"/>
      <c r="G38" s="168"/>
      <c r="H38" s="169"/>
      <c r="I38" s="170"/>
      <c r="J38" s="171"/>
      <c r="K38" s="171"/>
      <c r="L38" s="129"/>
    </row>
    <row r="39" spans="1:12" ht="27" customHeight="1">
      <c r="A39" s="128"/>
      <c r="B39" s="129"/>
      <c r="C39" s="167"/>
      <c r="D39" s="167"/>
      <c r="E39" s="168"/>
      <c r="F39" s="168"/>
      <c r="G39" s="168"/>
      <c r="H39" s="169"/>
      <c r="I39" s="170"/>
      <c r="J39" s="171"/>
      <c r="K39" s="171"/>
      <c r="L39" s="129"/>
    </row>
    <row r="40" spans="1:12" ht="27" customHeight="1">
      <c r="A40" s="128"/>
      <c r="B40" s="129"/>
      <c r="C40" s="167"/>
      <c r="D40" s="167"/>
      <c r="E40" s="168"/>
      <c r="F40" s="168"/>
      <c r="G40" s="168"/>
      <c r="H40" s="169"/>
      <c r="I40" s="170"/>
      <c r="J40" s="171"/>
      <c r="K40" s="171"/>
      <c r="L40" s="129"/>
    </row>
    <row r="41" spans="1:12" ht="27" customHeight="1">
      <c r="A41" s="128"/>
      <c r="B41" s="129"/>
      <c r="C41" s="167"/>
      <c r="D41" s="167"/>
      <c r="E41" s="172"/>
      <c r="F41" s="172"/>
      <c r="G41" s="172"/>
      <c r="H41" s="169"/>
      <c r="I41" s="170"/>
      <c r="J41" s="171"/>
      <c r="K41" s="171"/>
      <c r="L41" s="129"/>
    </row>
    <row r="42" spans="1:12" ht="13.5">
      <c r="A42" s="128"/>
      <c r="B42" s="129"/>
      <c r="C42" s="173"/>
      <c r="D42" s="174"/>
      <c r="E42" s="129"/>
      <c r="F42" s="173"/>
      <c r="G42" s="171"/>
      <c r="H42" s="171"/>
      <c r="I42" s="171"/>
      <c r="L42" s="129"/>
    </row>
    <row r="43" spans="1:12" ht="14.25" thickBot="1">
      <c r="A43" s="128"/>
      <c r="B43" s="129"/>
      <c r="C43" s="173"/>
      <c r="D43" s="174"/>
      <c r="E43" s="128"/>
      <c r="F43" s="173"/>
      <c r="G43" s="171"/>
      <c r="H43" s="171"/>
      <c r="I43" s="171"/>
      <c r="J43" s="515" t="s">
        <v>75</v>
      </c>
      <c r="K43" s="515"/>
      <c r="L43" s="129"/>
    </row>
    <row r="44" spans="1:12" ht="19.5" customHeight="1" thickBot="1">
      <c r="A44" s="128"/>
      <c r="B44" s="129"/>
      <c r="C44" s="173"/>
      <c r="D44" s="174"/>
      <c r="E44" s="516" t="s">
        <v>76</v>
      </c>
      <c r="F44" s="517"/>
      <c r="G44" s="517"/>
      <c r="H44" s="518"/>
      <c r="I44" s="171"/>
      <c r="J44" s="475">
        <v>42243</v>
      </c>
      <c r="K44" s="475"/>
      <c r="L44" s="129"/>
    </row>
    <row r="45" spans="5:11" ht="14.25" thickBot="1">
      <c r="E45" s="149"/>
      <c r="J45" s="175"/>
      <c r="K45" s="175"/>
    </row>
    <row r="46" spans="1:11" ht="15" thickBot="1">
      <c r="A46" s="519" t="s">
        <v>66</v>
      </c>
      <c r="B46" s="520"/>
      <c r="C46" s="521"/>
      <c r="D46" s="521"/>
      <c r="E46" s="521" t="s">
        <v>77</v>
      </c>
      <c r="F46" s="521"/>
      <c r="G46" s="521"/>
      <c r="H46" s="521" t="s">
        <v>78</v>
      </c>
      <c r="I46" s="521"/>
      <c r="J46" s="521" t="s">
        <v>79</v>
      </c>
      <c r="K46" s="522"/>
    </row>
    <row r="47" spans="1:11" ht="15" customHeight="1">
      <c r="A47" s="523">
        <v>1</v>
      </c>
      <c r="B47" s="524"/>
      <c r="C47" s="527"/>
      <c r="D47" s="528"/>
      <c r="E47" s="176">
        <v>1</v>
      </c>
      <c r="F47" s="531" t="s">
        <v>80</v>
      </c>
      <c r="G47" s="531"/>
      <c r="H47" s="532">
        <v>19000</v>
      </c>
      <c r="I47" s="533"/>
      <c r="J47" s="536" t="s">
        <v>81</v>
      </c>
      <c r="K47" s="537"/>
    </row>
    <row r="48" spans="1:11" ht="15" customHeight="1">
      <c r="A48" s="525"/>
      <c r="B48" s="526"/>
      <c r="C48" s="529"/>
      <c r="D48" s="530"/>
      <c r="E48" s="177">
        <v>2</v>
      </c>
      <c r="F48" s="509" t="s">
        <v>82</v>
      </c>
      <c r="G48" s="509"/>
      <c r="H48" s="534"/>
      <c r="I48" s="535"/>
      <c r="J48" s="538"/>
      <c r="K48" s="539"/>
    </row>
    <row r="49" spans="1:11" ht="15" customHeight="1">
      <c r="A49" s="525"/>
      <c r="B49" s="526"/>
      <c r="C49" s="529"/>
      <c r="D49" s="530"/>
      <c r="E49" s="177">
        <v>3</v>
      </c>
      <c r="F49" s="509" t="s">
        <v>83</v>
      </c>
      <c r="G49" s="509"/>
      <c r="H49" s="534"/>
      <c r="I49" s="535"/>
      <c r="J49" s="538"/>
      <c r="K49" s="539"/>
    </row>
    <row r="50" spans="1:11" ht="15" customHeight="1">
      <c r="A50" s="525"/>
      <c r="B50" s="526"/>
      <c r="C50" s="529"/>
      <c r="D50" s="530"/>
      <c r="E50" s="178">
        <v>4</v>
      </c>
      <c r="F50" s="509" t="s">
        <v>84</v>
      </c>
      <c r="G50" s="509"/>
      <c r="H50" s="534"/>
      <c r="I50" s="535"/>
      <c r="J50" s="538"/>
      <c r="K50" s="539"/>
    </row>
    <row r="51" spans="1:11" ht="15" customHeight="1">
      <c r="A51" s="525"/>
      <c r="B51" s="526"/>
      <c r="C51" s="529"/>
      <c r="D51" s="530"/>
      <c r="E51" s="177">
        <v>5</v>
      </c>
      <c r="F51" s="509" t="s">
        <v>85</v>
      </c>
      <c r="G51" s="509"/>
      <c r="H51" s="534"/>
      <c r="I51" s="535"/>
      <c r="J51" s="538"/>
      <c r="K51" s="539"/>
    </row>
    <row r="52" spans="1:11" ht="15" customHeight="1">
      <c r="A52" s="525"/>
      <c r="B52" s="526"/>
      <c r="C52" s="529"/>
      <c r="D52" s="530"/>
      <c r="E52" s="178">
        <v>6</v>
      </c>
      <c r="F52" s="509" t="s">
        <v>86</v>
      </c>
      <c r="G52" s="509"/>
      <c r="H52" s="534"/>
      <c r="I52" s="535"/>
      <c r="J52" s="538"/>
      <c r="K52" s="539"/>
    </row>
    <row r="53" spans="1:11" ht="15" customHeight="1">
      <c r="A53" s="525"/>
      <c r="B53" s="526"/>
      <c r="C53" s="529"/>
      <c r="D53" s="530"/>
      <c r="E53" s="177">
        <v>7</v>
      </c>
      <c r="F53" s="509" t="s">
        <v>87</v>
      </c>
      <c r="G53" s="509"/>
      <c r="H53" s="534"/>
      <c r="I53" s="535"/>
      <c r="J53" s="538"/>
      <c r="K53" s="539"/>
    </row>
    <row r="54" spans="1:11" ht="15" customHeight="1">
      <c r="A54" s="525"/>
      <c r="B54" s="526"/>
      <c r="C54" s="529"/>
      <c r="D54" s="530"/>
      <c r="E54" s="177">
        <v>8</v>
      </c>
      <c r="F54" s="509" t="s">
        <v>88</v>
      </c>
      <c r="G54" s="509"/>
      <c r="H54" s="534"/>
      <c r="I54" s="535"/>
      <c r="J54" s="538"/>
      <c r="K54" s="539"/>
    </row>
    <row r="55" spans="1:11" ht="15" customHeight="1">
      <c r="A55" s="525"/>
      <c r="B55" s="526"/>
      <c r="C55" s="529"/>
      <c r="D55" s="530"/>
      <c r="E55" s="178">
        <v>9</v>
      </c>
      <c r="F55" s="509" t="s">
        <v>89</v>
      </c>
      <c r="G55" s="509"/>
      <c r="H55" s="534"/>
      <c r="I55" s="535"/>
      <c r="J55" s="538"/>
      <c r="K55" s="539"/>
    </row>
    <row r="56" spans="1:11" ht="15" customHeight="1">
      <c r="A56" s="525"/>
      <c r="B56" s="526"/>
      <c r="C56" s="529"/>
      <c r="D56" s="530"/>
      <c r="E56" s="177">
        <v>10</v>
      </c>
      <c r="F56" s="509" t="s">
        <v>90</v>
      </c>
      <c r="G56" s="509"/>
      <c r="H56" s="534"/>
      <c r="I56" s="535"/>
      <c r="J56" s="538"/>
      <c r="K56" s="539"/>
    </row>
    <row r="57" spans="1:11" ht="15" customHeight="1">
      <c r="A57" s="525"/>
      <c r="B57" s="526"/>
      <c r="C57" s="529"/>
      <c r="D57" s="530"/>
      <c r="E57" s="178">
        <v>11</v>
      </c>
      <c r="F57" s="509" t="s">
        <v>91</v>
      </c>
      <c r="G57" s="509"/>
      <c r="H57" s="534"/>
      <c r="I57" s="535"/>
      <c r="J57" s="538"/>
      <c r="K57" s="539"/>
    </row>
    <row r="58" spans="1:11" ht="15" customHeight="1">
      <c r="A58" s="525"/>
      <c r="B58" s="526"/>
      <c r="C58" s="529"/>
      <c r="D58" s="530"/>
      <c r="E58" s="177">
        <v>12</v>
      </c>
      <c r="F58" s="509" t="s">
        <v>92</v>
      </c>
      <c r="G58" s="509"/>
      <c r="H58" s="534"/>
      <c r="I58" s="535"/>
      <c r="J58" s="538"/>
      <c r="K58" s="539"/>
    </row>
    <row r="59" spans="1:11" ht="15" customHeight="1">
      <c r="A59" s="525"/>
      <c r="B59" s="526"/>
      <c r="C59" s="529"/>
      <c r="D59" s="530"/>
      <c r="E59" s="177">
        <v>13</v>
      </c>
      <c r="F59" s="509" t="s">
        <v>93</v>
      </c>
      <c r="G59" s="509"/>
      <c r="H59" s="534"/>
      <c r="I59" s="535"/>
      <c r="J59" s="538"/>
      <c r="K59" s="539"/>
    </row>
    <row r="60" spans="1:11" ht="15" customHeight="1">
      <c r="A60" s="525"/>
      <c r="B60" s="526"/>
      <c r="C60" s="529"/>
      <c r="D60" s="530"/>
      <c r="E60" s="178">
        <v>14</v>
      </c>
      <c r="F60" s="509" t="s">
        <v>94</v>
      </c>
      <c r="G60" s="509"/>
      <c r="H60" s="534"/>
      <c r="I60" s="535"/>
      <c r="J60" s="538"/>
      <c r="K60" s="539"/>
    </row>
    <row r="61" spans="1:11" ht="15" customHeight="1">
      <c r="A61" s="525"/>
      <c r="B61" s="526"/>
      <c r="C61" s="529"/>
      <c r="D61" s="530"/>
      <c r="E61" s="177">
        <v>15</v>
      </c>
      <c r="F61" s="509" t="s">
        <v>95</v>
      </c>
      <c r="G61" s="509"/>
      <c r="H61" s="534"/>
      <c r="I61" s="535"/>
      <c r="J61" s="538"/>
      <c r="K61" s="539"/>
    </row>
    <row r="62" spans="1:11" ht="15" customHeight="1">
      <c r="A62" s="525"/>
      <c r="B62" s="526"/>
      <c r="C62" s="529"/>
      <c r="D62" s="530"/>
      <c r="E62" s="178">
        <v>16</v>
      </c>
      <c r="F62" s="509" t="s">
        <v>96</v>
      </c>
      <c r="G62" s="509"/>
      <c r="H62" s="534"/>
      <c r="I62" s="535"/>
      <c r="J62" s="538"/>
      <c r="K62" s="539"/>
    </row>
    <row r="63" spans="1:11" ht="15" customHeight="1">
      <c r="A63" s="525"/>
      <c r="B63" s="526"/>
      <c r="C63" s="529"/>
      <c r="D63" s="530"/>
      <c r="E63" s="177">
        <v>17</v>
      </c>
      <c r="F63" s="509" t="s">
        <v>97</v>
      </c>
      <c r="G63" s="509"/>
      <c r="H63" s="534"/>
      <c r="I63" s="535"/>
      <c r="J63" s="538"/>
      <c r="K63" s="539"/>
    </row>
    <row r="64" spans="1:11" ht="15" customHeight="1">
      <c r="A64" s="525"/>
      <c r="B64" s="526"/>
      <c r="C64" s="529"/>
      <c r="D64" s="530"/>
      <c r="E64" s="177">
        <v>18</v>
      </c>
      <c r="F64" s="509" t="s">
        <v>98</v>
      </c>
      <c r="G64" s="509"/>
      <c r="H64" s="534"/>
      <c r="I64" s="535"/>
      <c r="J64" s="538"/>
      <c r="K64" s="539"/>
    </row>
    <row r="65" spans="1:11" ht="15" customHeight="1">
      <c r="A65" s="525"/>
      <c r="B65" s="526"/>
      <c r="C65" s="529"/>
      <c r="D65" s="530"/>
      <c r="E65" s="178">
        <v>19</v>
      </c>
      <c r="F65" s="509" t="s">
        <v>99</v>
      </c>
      <c r="G65" s="509"/>
      <c r="H65" s="534"/>
      <c r="I65" s="535"/>
      <c r="J65" s="538"/>
      <c r="K65" s="539"/>
    </row>
    <row r="66" spans="1:11" ht="15" customHeight="1">
      <c r="A66" s="525"/>
      <c r="B66" s="526"/>
      <c r="C66" s="529"/>
      <c r="D66" s="530"/>
      <c r="E66" s="177">
        <v>20</v>
      </c>
      <c r="F66" s="509" t="s">
        <v>100</v>
      </c>
      <c r="G66" s="509"/>
      <c r="H66" s="534"/>
      <c r="I66" s="535"/>
      <c r="J66" s="538"/>
      <c r="K66" s="539"/>
    </row>
    <row r="67" spans="1:11" ht="15" customHeight="1">
      <c r="A67" s="525"/>
      <c r="B67" s="526"/>
      <c r="C67" s="529"/>
      <c r="D67" s="530"/>
      <c r="E67" s="178">
        <v>21</v>
      </c>
      <c r="F67" s="509" t="s">
        <v>101</v>
      </c>
      <c r="G67" s="509"/>
      <c r="H67" s="534"/>
      <c r="I67" s="535"/>
      <c r="J67" s="538"/>
      <c r="K67" s="539"/>
    </row>
    <row r="68" spans="1:11" ht="15" customHeight="1">
      <c r="A68" s="525"/>
      <c r="B68" s="526"/>
      <c r="C68" s="529"/>
      <c r="D68" s="530"/>
      <c r="E68" s="177">
        <v>22</v>
      </c>
      <c r="F68" s="509" t="s">
        <v>102</v>
      </c>
      <c r="G68" s="509"/>
      <c r="H68" s="534"/>
      <c r="I68" s="535"/>
      <c r="J68" s="538"/>
      <c r="K68" s="539"/>
    </row>
    <row r="69" spans="1:11" ht="15" customHeight="1">
      <c r="A69" s="525"/>
      <c r="B69" s="526"/>
      <c r="C69" s="529"/>
      <c r="D69" s="530"/>
      <c r="E69" s="177">
        <v>23</v>
      </c>
      <c r="F69" s="509" t="s">
        <v>103</v>
      </c>
      <c r="G69" s="509"/>
      <c r="H69" s="534"/>
      <c r="I69" s="535"/>
      <c r="J69" s="538"/>
      <c r="K69" s="539"/>
    </row>
    <row r="70" spans="1:11" ht="15" customHeight="1">
      <c r="A70" s="525"/>
      <c r="B70" s="526"/>
      <c r="C70" s="529"/>
      <c r="D70" s="530"/>
      <c r="E70" s="178">
        <v>24</v>
      </c>
      <c r="F70" s="509" t="s">
        <v>104</v>
      </c>
      <c r="G70" s="509"/>
      <c r="H70" s="534"/>
      <c r="I70" s="535"/>
      <c r="J70" s="538"/>
      <c r="K70" s="539"/>
    </row>
    <row r="71" spans="1:11" ht="15" customHeight="1">
      <c r="A71" s="525"/>
      <c r="B71" s="526"/>
      <c r="C71" s="529"/>
      <c r="D71" s="530"/>
      <c r="E71" s="177">
        <v>25</v>
      </c>
      <c r="F71" s="509" t="s">
        <v>105</v>
      </c>
      <c r="G71" s="509"/>
      <c r="H71" s="534"/>
      <c r="I71" s="535"/>
      <c r="J71" s="538"/>
      <c r="K71" s="539"/>
    </row>
    <row r="72" spans="1:11" ht="15" customHeight="1">
      <c r="A72" s="525"/>
      <c r="B72" s="526"/>
      <c r="C72" s="529"/>
      <c r="D72" s="530"/>
      <c r="E72" s="178">
        <v>26</v>
      </c>
      <c r="F72" s="509" t="s">
        <v>106</v>
      </c>
      <c r="G72" s="509"/>
      <c r="H72" s="534"/>
      <c r="I72" s="535"/>
      <c r="J72" s="538"/>
      <c r="K72" s="539"/>
    </row>
    <row r="73" spans="1:11" ht="15" customHeight="1">
      <c r="A73" s="525"/>
      <c r="B73" s="526"/>
      <c r="C73" s="529"/>
      <c r="D73" s="530"/>
      <c r="E73" s="177">
        <v>27</v>
      </c>
      <c r="F73" s="509" t="s">
        <v>107</v>
      </c>
      <c r="G73" s="509"/>
      <c r="H73" s="534"/>
      <c r="I73" s="535"/>
      <c r="J73" s="538"/>
      <c r="K73" s="539"/>
    </row>
    <row r="74" spans="1:11" ht="15" customHeight="1">
      <c r="A74" s="525"/>
      <c r="B74" s="526"/>
      <c r="C74" s="529"/>
      <c r="D74" s="530"/>
      <c r="E74" s="177">
        <v>28</v>
      </c>
      <c r="F74" s="509" t="s">
        <v>108</v>
      </c>
      <c r="G74" s="509"/>
      <c r="H74" s="534"/>
      <c r="I74" s="535"/>
      <c r="J74" s="538"/>
      <c r="K74" s="539"/>
    </row>
    <row r="75" spans="1:11" ht="15" customHeight="1">
      <c r="A75" s="525"/>
      <c r="B75" s="526"/>
      <c r="C75" s="529"/>
      <c r="D75" s="530"/>
      <c r="E75" s="178">
        <v>29</v>
      </c>
      <c r="F75" s="509" t="s">
        <v>109</v>
      </c>
      <c r="G75" s="509"/>
      <c r="H75" s="534"/>
      <c r="I75" s="535"/>
      <c r="J75" s="538"/>
      <c r="K75" s="539"/>
    </row>
    <row r="76" spans="1:11" ht="15" customHeight="1">
      <c r="A76" s="525"/>
      <c r="B76" s="526"/>
      <c r="C76" s="529"/>
      <c r="D76" s="530"/>
      <c r="E76" s="177">
        <v>30</v>
      </c>
      <c r="F76" s="509" t="s">
        <v>106</v>
      </c>
      <c r="G76" s="509"/>
      <c r="H76" s="534"/>
      <c r="I76" s="535"/>
      <c r="J76" s="538"/>
      <c r="K76" s="539"/>
    </row>
    <row r="77" spans="1:11" ht="15" customHeight="1">
      <c r="A77" s="525"/>
      <c r="B77" s="526"/>
      <c r="C77" s="529"/>
      <c r="D77" s="530"/>
      <c r="E77" s="178">
        <v>31</v>
      </c>
      <c r="F77" s="509" t="s">
        <v>110</v>
      </c>
      <c r="G77" s="509"/>
      <c r="H77" s="534"/>
      <c r="I77" s="535"/>
      <c r="J77" s="538"/>
      <c r="K77" s="539"/>
    </row>
    <row r="78" spans="1:11" ht="15" customHeight="1">
      <c r="A78" s="525"/>
      <c r="B78" s="526"/>
      <c r="C78" s="529"/>
      <c r="D78" s="530"/>
      <c r="E78" s="177">
        <v>32</v>
      </c>
      <c r="F78" s="509" t="s">
        <v>111</v>
      </c>
      <c r="G78" s="509"/>
      <c r="H78" s="534"/>
      <c r="I78" s="535"/>
      <c r="J78" s="538"/>
      <c r="K78" s="539"/>
    </row>
    <row r="79" spans="1:11" ht="15" customHeight="1">
      <c r="A79" s="525"/>
      <c r="B79" s="526"/>
      <c r="C79" s="529"/>
      <c r="D79" s="530"/>
      <c r="E79" s="177">
        <v>33</v>
      </c>
      <c r="F79" s="509" t="s">
        <v>112</v>
      </c>
      <c r="G79" s="509"/>
      <c r="H79" s="534"/>
      <c r="I79" s="535"/>
      <c r="J79" s="538"/>
      <c r="K79" s="539"/>
    </row>
    <row r="80" spans="1:11" ht="15" customHeight="1">
      <c r="A80" s="525"/>
      <c r="B80" s="526"/>
      <c r="C80" s="529"/>
      <c r="D80" s="530"/>
      <c r="E80" s="178">
        <v>34</v>
      </c>
      <c r="F80" s="509" t="s">
        <v>113</v>
      </c>
      <c r="G80" s="509"/>
      <c r="H80" s="534"/>
      <c r="I80" s="535"/>
      <c r="J80" s="538"/>
      <c r="K80" s="539"/>
    </row>
    <row r="81" spans="1:11" ht="15" customHeight="1">
      <c r="A81" s="525"/>
      <c r="B81" s="526"/>
      <c r="C81" s="529"/>
      <c r="D81" s="530"/>
      <c r="E81" s="177">
        <v>35</v>
      </c>
      <c r="F81" s="509" t="s">
        <v>114</v>
      </c>
      <c r="G81" s="509"/>
      <c r="H81" s="534"/>
      <c r="I81" s="535"/>
      <c r="J81" s="538"/>
      <c r="K81" s="539"/>
    </row>
    <row r="82" spans="1:11" ht="15" customHeight="1">
      <c r="A82" s="525"/>
      <c r="B82" s="526"/>
      <c r="C82" s="529"/>
      <c r="D82" s="530"/>
      <c r="E82" s="178">
        <v>36</v>
      </c>
      <c r="F82" s="509" t="s">
        <v>115</v>
      </c>
      <c r="G82" s="509"/>
      <c r="H82" s="534"/>
      <c r="I82" s="535"/>
      <c r="J82" s="538"/>
      <c r="K82" s="539"/>
    </row>
    <row r="83" spans="1:11" ht="15" customHeight="1">
      <c r="A83" s="525"/>
      <c r="B83" s="526"/>
      <c r="C83" s="529"/>
      <c r="D83" s="530"/>
      <c r="E83" s="177">
        <v>37</v>
      </c>
      <c r="F83" s="509" t="s">
        <v>116</v>
      </c>
      <c r="G83" s="509"/>
      <c r="H83" s="534"/>
      <c r="I83" s="535"/>
      <c r="J83" s="538"/>
      <c r="K83" s="539"/>
    </row>
    <row r="84" spans="1:11" ht="15" customHeight="1">
      <c r="A84" s="525"/>
      <c r="B84" s="526"/>
      <c r="C84" s="529"/>
      <c r="D84" s="530"/>
      <c r="E84" s="177">
        <v>38</v>
      </c>
      <c r="F84" s="509" t="s">
        <v>117</v>
      </c>
      <c r="G84" s="509"/>
      <c r="H84" s="534"/>
      <c r="I84" s="535"/>
      <c r="J84" s="538"/>
      <c r="K84" s="539"/>
    </row>
    <row r="85" spans="1:11" ht="15" customHeight="1">
      <c r="A85" s="525"/>
      <c r="B85" s="526"/>
      <c r="C85" s="529"/>
      <c r="D85" s="530"/>
      <c r="E85" s="178">
        <v>39</v>
      </c>
      <c r="F85" s="509" t="s">
        <v>118</v>
      </c>
      <c r="G85" s="509"/>
      <c r="H85" s="534"/>
      <c r="I85" s="535"/>
      <c r="J85" s="538"/>
      <c r="K85" s="539"/>
    </row>
    <row r="86" spans="1:11" ht="15" customHeight="1">
      <c r="A86" s="525"/>
      <c r="B86" s="526"/>
      <c r="C86" s="529"/>
      <c r="D86" s="530"/>
      <c r="E86" s="177">
        <v>40</v>
      </c>
      <c r="F86" s="509" t="s">
        <v>119</v>
      </c>
      <c r="G86" s="509"/>
      <c r="H86" s="534"/>
      <c r="I86" s="535"/>
      <c r="J86" s="538"/>
      <c r="K86" s="539"/>
    </row>
    <row r="87" spans="1:11" ht="15" customHeight="1">
      <c r="A87" s="525"/>
      <c r="B87" s="526"/>
      <c r="C87" s="529"/>
      <c r="D87" s="530"/>
      <c r="E87" s="178">
        <v>41</v>
      </c>
      <c r="F87" s="509" t="s">
        <v>120</v>
      </c>
      <c r="G87" s="509"/>
      <c r="H87" s="534"/>
      <c r="I87" s="535"/>
      <c r="J87" s="538"/>
      <c r="K87" s="539"/>
    </row>
    <row r="88" spans="1:11" ht="15" customHeight="1">
      <c r="A88" s="525"/>
      <c r="B88" s="526"/>
      <c r="C88" s="529"/>
      <c r="D88" s="530"/>
      <c r="E88" s="177">
        <v>42</v>
      </c>
      <c r="F88" s="509" t="s">
        <v>121</v>
      </c>
      <c r="G88" s="509"/>
      <c r="H88" s="534"/>
      <c r="I88" s="535"/>
      <c r="J88" s="538"/>
      <c r="K88" s="539"/>
    </row>
    <row r="89" spans="1:11" ht="15" customHeight="1">
      <c r="A89" s="525"/>
      <c r="B89" s="526"/>
      <c r="C89" s="529"/>
      <c r="D89" s="530"/>
      <c r="E89" s="177">
        <v>43</v>
      </c>
      <c r="F89" s="509" t="s">
        <v>122</v>
      </c>
      <c r="G89" s="509"/>
      <c r="H89" s="534"/>
      <c r="I89" s="535"/>
      <c r="J89" s="538"/>
      <c r="K89" s="539"/>
    </row>
    <row r="90" spans="1:11" ht="15" customHeight="1">
      <c r="A90" s="525"/>
      <c r="B90" s="526"/>
      <c r="C90" s="529"/>
      <c r="D90" s="530"/>
      <c r="E90" s="178">
        <v>44</v>
      </c>
      <c r="F90" s="509" t="s">
        <v>123</v>
      </c>
      <c r="G90" s="509"/>
      <c r="H90" s="534"/>
      <c r="I90" s="535"/>
      <c r="J90" s="538"/>
      <c r="K90" s="539"/>
    </row>
    <row r="91" spans="1:11" ht="15" customHeight="1" thickBot="1">
      <c r="A91" s="525"/>
      <c r="B91" s="526"/>
      <c r="C91" s="529"/>
      <c r="D91" s="530"/>
      <c r="E91" s="179">
        <v>45</v>
      </c>
      <c r="F91" s="540" t="s">
        <v>124</v>
      </c>
      <c r="G91" s="540"/>
      <c r="H91" s="534"/>
      <c r="I91" s="535"/>
      <c r="J91" s="538"/>
      <c r="K91" s="539"/>
    </row>
    <row r="92" spans="1:11" ht="15.75" thickBot="1" thickTop="1">
      <c r="A92" s="541"/>
      <c r="B92" s="542"/>
      <c r="C92" s="543"/>
      <c r="D92" s="543"/>
      <c r="E92" s="543"/>
      <c r="F92" s="543"/>
      <c r="G92" s="544"/>
      <c r="H92" s="545"/>
      <c r="I92" s="545"/>
      <c r="J92" s="546"/>
      <c r="K92" s="547"/>
    </row>
    <row r="93" ht="13.5">
      <c r="E93" s="149"/>
    </row>
    <row r="94" ht="13.5"/>
    <row r="95" ht="13.5"/>
  </sheetData>
  <sheetProtection selectLockedCells="1"/>
  <mergeCells count="125">
    <mergeCell ref="F90:G90"/>
    <mergeCell ref="F91:G91"/>
    <mergeCell ref="A92:B92"/>
    <mergeCell ref="C92:G92"/>
    <mergeCell ref="H92:I92"/>
    <mergeCell ref="J92:K92"/>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71:G71"/>
    <mergeCell ref="F60:G60"/>
    <mergeCell ref="F61:G61"/>
    <mergeCell ref="F62:G62"/>
    <mergeCell ref="F63:G63"/>
    <mergeCell ref="F64:G64"/>
    <mergeCell ref="F65:G65"/>
    <mergeCell ref="H46:I46"/>
    <mergeCell ref="J46:K46"/>
    <mergeCell ref="A47:B91"/>
    <mergeCell ref="C47:D91"/>
    <mergeCell ref="F47:G47"/>
    <mergeCell ref="H47:I91"/>
    <mergeCell ref="J47:K91"/>
    <mergeCell ref="F68:G68"/>
    <mergeCell ref="F69:G69"/>
    <mergeCell ref="F70:G70"/>
    <mergeCell ref="F56:G56"/>
    <mergeCell ref="F57:G57"/>
    <mergeCell ref="F58:G58"/>
    <mergeCell ref="F59:G59"/>
    <mergeCell ref="A46:B46"/>
    <mergeCell ref="C46:D46"/>
    <mergeCell ref="E46:G46"/>
    <mergeCell ref="F50:G50"/>
    <mergeCell ref="F51:G51"/>
    <mergeCell ref="F52:G52"/>
    <mergeCell ref="F53:G53"/>
    <mergeCell ref="F54:G54"/>
    <mergeCell ref="F55:G55"/>
    <mergeCell ref="F66:G66"/>
    <mergeCell ref="F67:G67"/>
    <mergeCell ref="C36:D36"/>
    <mergeCell ref="E36:G36"/>
    <mergeCell ref="H36:K36"/>
    <mergeCell ref="J43:K43"/>
    <mergeCell ref="E44:H44"/>
    <mergeCell ref="J44:K44"/>
    <mergeCell ref="F48:G48"/>
    <mergeCell ref="F49:G49"/>
    <mergeCell ref="C34:D34"/>
    <mergeCell ref="E34:G34"/>
    <mergeCell ref="H34:K34"/>
    <mergeCell ref="C35:D35"/>
    <mergeCell ref="E35:G35"/>
    <mergeCell ref="H35:K35"/>
    <mergeCell ref="B32:D32"/>
    <mergeCell ref="E32:F32"/>
    <mergeCell ref="J32:K32"/>
    <mergeCell ref="B33:D33"/>
    <mergeCell ref="E33:F33"/>
    <mergeCell ref="J33:K33"/>
    <mergeCell ref="B30:D30"/>
    <mergeCell ref="E30:F30"/>
    <mergeCell ref="J30:K30"/>
    <mergeCell ref="B31:D31"/>
    <mergeCell ref="E31:F31"/>
    <mergeCell ref="J31:K31"/>
    <mergeCell ref="B28:D28"/>
    <mergeCell ref="E28:F28"/>
    <mergeCell ref="J28:K28"/>
    <mergeCell ref="B29:D29"/>
    <mergeCell ref="E29:F29"/>
    <mergeCell ref="J29:K29"/>
    <mergeCell ref="B26:D26"/>
    <mergeCell ref="E26:F26"/>
    <mergeCell ref="J26:K26"/>
    <mergeCell ref="B27:D27"/>
    <mergeCell ref="E27:F27"/>
    <mergeCell ref="J27:K27"/>
    <mergeCell ref="B24:D24"/>
    <mergeCell ref="E24:F24"/>
    <mergeCell ref="J24:K24"/>
    <mergeCell ref="B25:D25"/>
    <mergeCell ref="E25:F25"/>
    <mergeCell ref="J25:K25"/>
    <mergeCell ref="B22:D22"/>
    <mergeCell ref="E22:F22"/>
    <mergeCell ref="J22:K22"/>
    <mergeCell ref="B23:D23"/>
    <mergeCell ref="E23:F23"/>
    <mergeCell ref="J23:K23"/>
    <mergeCell ref="B21:D21"/>
    <mergeCell ref="E21:F21"/>
    <mergeCell ref="J21:K21"/>
    <mergeCell ref="B18:D18"/>
    <mergeCell ref="E18:F18"/>
    <mergeCell ref="J18:K18"/>
    <mergeCell ref="B19:D19"/>
    <mergeCell ref="E19:F19"/>
    <mergeCell ref="J19:K19"/>
    <mergeCell ref="B20:D20"/>
    <mergeCell ref="E20:F20"/>
    <mergeCell ref="J20:K20"/>
    <mergeCell ref="I3:K3"/>
    <mergeCell ref="B8:F8"/>
    <mergeCell ref="G10:K10"/>
    <mergeCell ref="B11:F11"/>
    <mergeCell ref="I13:I16"/>
    <mergeCell ref="J13:J16"/>
    <mergeCell ref="K14:K17"/>
  </mergeCells>
  <printOptions/>
  <pageMargins left="0.21" right="0.16" top="1.03" bottom="0.19" header="0.28" footer="0.1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e-hon</dc:creator>
  <cp:keywords/>
  <dc:description/>
  <cp:lastModifiedBy>yamamoto harumi</cp:lastModifiedBy>
  <cp:lastPrinted>2020-06-03T05:03:41Z</cp:lastPrinted>
  <dcterms:created xsi:type="dcterms:W3CDTF">2019-08-19T06:58:41Z</dcterms:created>
  <dcterms:modified xsi:type="dcterms:W3CDTF">2020-06-03T06:57:03Z</dcterms:modified>
  <cp:category/>
  <cp:version/>
  <cp:contentType/>
  <cp:contentStatus/>
</cp:coreProperties>
</file>